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D:\Công khai ngân sách\"/>
    </mc:Choice>
  </mc:AlternateContent>
  <bookViews>
    <workbookView xWindow="0" yWindow="0" windowWidth="20490" windowHeight="7155"/>
  </bookViews>
  <sheets>
    <sheet name="59" sheetId="1" r:id="rId1"/>
    <sheet name="60" sheetId="2" r:id="rId2"/>
    <sheet name="61" sheetId="3" r:id="rId3"/>
  </sheets>
  <externalReferences>
    <externalReference r:id="rId4"/>
    <externalReference r:id="rId5"/>
    <externalReference r:id="rId6"/>
  </externalReferences>
  <definedNames>
    <definedName name="_xlnm.Print_Titles" localSheetId="1">'60'!$4:$5</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34" i="1" l="1"/>
  <c r="E33" i="1"/>
  <c r="E62" i="3" l="1"/>
  <c r="E35" i="1" s="1"/>
  <c r="E57" i="3"/>
  <c r="F56" i="3"/>
  <c r="E18" i="1" l="1"/>
  <c r="E15" i="1"/>
  <c r="E13" i="1"/>
  <c r="E11" i="1"/>
  <c r="E12" i="1"/>
  <c r="E53" i="3"/>
  <c r="C100" i="2"/>
  <c r="C98" i="2"/>
  <c r="C97" i="2"/>
  <c r="C96" i="2"/>
  <c r="C95" i="2"/>
  <c r="C94" i="2"/>
  <c r="C93" i="2"/>
  <c r="C92" i="2"/>
  <c r="C85" i="2"/>
  <c r="C84" i="2"/>
  <c r="C83" i="2"/>
  <c r="C80" i="2"/>
  <c r="C76" i="2"/>
  <c r="C75" i="2"/>
  <c r="C64" i="2"/>
  <c r="C56" i="2"/>
  <c r="C53" i="2"/>
  <c r="C52" i="2"/>
  <c r="C51" i="2"/>
  <c r="C50" i="2"/>
  <c r="C49" i="2"/>
  <c r="C48" i="2"/>
  <c r="C47" i="2"/>
  <c r="C45" i="2"/>
  <c r="C43" i="2"/>
  <c r="C41" i="2"/>
  <c r="C40" i="2"/>
  <c r="C39" i="2"/>
  <c r="C33" i="2"/>
  <c r="C31" i="2"/>
  <c r="C28" i="2"/>
  <c r="C26" i="2"/>
  <c r="C23" i="2"/>
  <c r="C20" i="2"/>
  <c r="C18" i="2" s="1"/>
  <c r="C19" i="2"/>
  <c r="C15" i="2"/>
  <c r="C13" i="2"/>
  <c r="C12" i="2"/>
  <c r="C11" i="2"/>
  <c r="C14" i="2"/>
  <c r="C10" i="2"/>
  <c r="E75" i="2"/>
  <c r="E98" i="2"/>
  <c r="C25" i="2" l="1"/>
  <c r="C38" i="2"/>
  <c r="E14" i="1"/>
  <c r="C54" i="2" l="1"/>
  <c r="C79" i="2"/>
  <c r="G54" i="3" l="1"/>
  <c r="C11" i="3"/>
  <c r="C9" i="3" s="1"/>
  <c r="C8" i="3" s="1"/>
  <c r="C27" i="1" l="1"/>
  <c r="C28" i="1"/>
  <c r="C29" i="1"/>
  <c r="C15" i="1"/>
  <c r="C17" i="1" s="1"/>
  <c r="E29" i="1" l="1"/>
  <c r="E55" i="3"/>
  <c r="G55" i="3" s="1"/>
  <c r="E30" i="1" l="1"/>
  <c r="G93" i="2"/>
  <c r="G94" i="2"/>
  <c r="G95" i="2"/>
  <c r="G96" i="2"/>
  <c r="G97" i="2"/>
  <c r="G86" i="2"/>
  <c r="G87" i="2"/>
  <c r="G88" i="2"/>
  <c r="G89" i="2"/>
  <c r="C90" i="2"/>
  <c r="C9" i="2" l="1"/>
  <c r="C8" i="2" s="1"/>
  <c r="C8" i="1" l="1"/>
  <c r="C7" i="2"/>
  <c r="F84" i="2"/>
  <c r="G84" i="2"/>
  <c r="C20" i="1" l="1"/>
  <c r="C12" i="1" l="1"/>
  <c r="D12" i="1"/>
  <c r="E50" i="2"/>
  <c r="D79" i="2"/>
  <c r="D45" i="1" l="1"/>
  <c r="D50" i="1" s="1"/>
  <c r="D40" i="1"/>
  <c r="D48" i="1" s="1"/>
  <c r="D35" i="1"/>
  <c r="D34" i="1"/>
  <c r="D33" i="1"/>
  <c r="D32" i="1"/>
  <c r="E32" i="1" s="1"/>
  <c r="D31" i="1"/>
  <c r="D30" i="1"/>
  <c r="D29" i="1"/>
  <c r="D58" i="2"/>
  <c r="C45" i="1"/>
  <c r="C40" i="1"/>
  <c r="C39" i="1"/>
  <c r="C38" i="1"/>
  <c r="C37" i="1"/>
  <c r="C35" i="1"/>
  <c r="C36" i="1"/>
  <c r="C34" i="1"/>
  <c r="C33" i="1"/>
  <c r="C32" i="1"/>
  <c r="C31" i="1"/>
  <c r="C30" i="1"/>
  <c r="E11" i="3"/>
  <c r="E27" i="1" s="1"/>
  <c r="G10" i="2"/>
  <c r="G11" i="2"/>
  <c r="G12" i="2"/>
  <c r="G13" i="2"/>
  <c r="G14" i="2"/>
  <c r="G15" i="2"/>
  <c r="G16" i="2"/>
  <c r="G17" i="2"/>
  <c r="G19" i="2"/>
  <c r="G20" i="2"/>
  <c r="G22" i="2"/>
  <c r="G23" i="2"/>
  <c r="E10" i="1"/>
  <c r="C10" i="1"/>
  <c r="C7" i="1" s="1"/>
  <c r="D15" i="1"/>
  <c r="G10" i="1" l="1"/>
  <c r="C14" i="1"/>
  <c r="C26" i="1"/>
  <c r="C25" i="1" s="1"/>
  <c r="F10" i="3" l="1"/>
  <c r="G10" i="3"/>
  <c r="F12" i="3"/>
  <c r="G12" i="3"/>
  <c r="F29" i="3"/>
  <c r="G29" i="3"/>
  <c r="F30" i="3"/>
  <c r="G30" i="3"/>
  <c r="F31" i="3"/>
  <c r="G31" i="3"/>
  <c r="F32" i="3"/>
  <c r="G32" i="3"/>
  <c r="F33" i="3"/>
  <c r="G33" i="3"/>
  <c r="F34" i="3"/>
  <c r="G34" i="3"/>
  <c r="F35" i="3"/>
  <c r="G35" i="3"/>
  <c r="F36" i="3"/>
  <c r="G36" i="3"/>
  <c r="F37" i="3"/>
  <c r="G37" i="3"/>
  <c r="F38" i="3"/>
  <c r="G38" i="3"/>
  <c r="F39" i="3"/>
  <c r="G39" i="3"/>
  <c r="F40" i="3"/>
  <c r="G40" i="3"/>
  <c r="F41" i="3"/>
  <c r="G41" i="3"/>
  <c r="F43" i="3"/>
  <c r="G43" i="3"/>
  <c r="F44" i="3"/>
  <c r="G44" i="3"/>
  <c r="F45" i="3"/>
  <c r="G45" i="3"/>
  <c r="F46" i="3"/>
  <c r="G46" i="3"/>
  <c r="F47" i="3"/>
  <c r="G47" i="3"/>
  <c r="F48" i="3"/>
  <c r="G48" i="3"/>
  <c r="F49" i="3"/>
  <c r="G49" i="3"/>
  <c r="F50" i="3"/>
  <c r="G50" i="3"/>
  <c r="F51" i="3"/>
  <c r="G51" i="3"/>
  <c r="F52" i="3"/>
  <c r="G52" i="3"/>
  <c r="F53" i="3"/>
  <c r="G53" i="3"/>
  <c r="F54" i="3"/>
  <c r="F55" i="3"/>
  <c r="F58" i="3"/>
  <c r="F10" i="2"/>
  <c r="F11" i="2"/>
  <c r="F12" i="2"/>
  <c r="F13" i="2"/>
  <c r="F14" i="2"/>
  <c r="F15" i="2"/>
  <c r="F16" i="2"/>
  <c r="F17" i="2"/>
  <c r="F19" i="2"/>
  <c r="F20" i="2"/>
  <c r="F22" i="2"/>
  <c r="F23" i="2"/>
  <c r="F24" i="2"/>
  <c r="G24" i="2"/>
  <c r="F26" i="2"/>
  <c r="G26" i="2"/>
  <c r="F27" i="2"/>
  <c r="G27" i="2"/>
  <c r="F28" i="2"/>
  <c r="G28" i="2"/>
  <c r="F29" i="2"/>
  <c r="G29" i="2"/>
  <c r="F30" i="2"/>
  <c r="G30" i="2"/>
  <c r="F31" i="2"/>
  <c r="G31" i="2"/>
  <c r="F32" i="2"/>
  <c r="G32" i="2"/>
  <c r="F33" i="2"/>
  <c r="G33" i="2"/>
  <c r="F34" i="2"/>
  <c r="G34" i="2"/>
  <c r="F36" i="2"/>
  <c r="G36" i="2"/>
  <c r="F37" i="2"/>
  <c r="G37" i="2"/>
  <c r="F39" i="2"/>
  <c r="G39" i="2"/>
  <c r="F40" i="2"/>
  <c r="G40" i="2"/>
  <c r="F41" i="2"/>
  <c r="G41" i="2"/>
  <c r="F42" i="2"/>
  <c r="G42" i="2"/>
  <c r="F43" i="2"/>
  <c r="G43" i="2"/>
  <c r="F45" i="2"/>
  <c r="G45" i="2"/>
  <c r="F47" i="2"/>
  <c r="G47" i="2"/>
  <c r="F48" i="2"/>
  <c r="G48" i="2"/>
  <c r="G49" i="2"/>
  <c r="G52" i="2"/>
  <c r="F53" i="2"/>
  <c r="G53" i="2"/>
  <c r="F55" i="2"/>
  <c r="G55" i="2"/>
  <c r="F56" i="2"/>
  <c r="G56" i="2"/>
  <c r="F64" i="2"/>
  <c r="G64" i="2"/>
  <c r="F65" i="2"/>
  <c r="G65" i="2"/>
  <c r="F66" i="2"/>
  <c r="G66" i="2"/>
  <c r="F67" i="2"/>
  <c r="G67" i="2"/>
  <c r="F68" i="2"/>
  <c r="G68" i="2"/>
  <c r="F69" i="2"/>
  <c r="G69" i="2"/>
  <c r="F70" i="2"/>
  <c r="G70" i="2"/>
  <c r="F71" i="2"/>
  <c r="F72" i="2"/>
  <c r="G72" i="2"/>
  <c r="F73" i="2"/>
  <c r="G73" i="2"/>
  <c r="F75" i="2"/>
  <c r="G75" i="2"/>
  <c r="F76" i="2"/>
  <c r="G76" i="2"/>
  <c r="G80" i="2"/>
  <c r="F81" i="2"/>
  <c r="G81" i="2"/>
  <c r="F82" i="2"/>
  <c r="G82" i="2"/>
  <c r="F83" i="2"/>
  <c r="G83" i="2"/>
  <c r="F86" i="2"/>
  <c r="F87" i="2"/>
  <c r="F88" i="2"/>
  <c r="F89" i="2"/>
  <c r="G92" i="2"/>
  <c r="G71" i="2"/>
  <c r="F97" i="2"/>
  <c r="F96" i="2"/>
  <c r="F94" i="2"/>
  <c r="F93" i="2"/>
  <c r="D92" i="2"/>
  <c r="G85" i="2"/>
  <c r="E79" i="2"/>
  <c r="G79" i="2" s="1"/>
  <c r="E58" i="2"/>
  <c r="G58" i="2" s="1"/>
  <c r="E54" i="2"/>
  <c r="F52" i="2"/>
  <c r="E51" i="2"/>
  <c r="F49" i="2"/>
  <c r="E38" i="2"/>
  <c r="D38" i="2"/>
  <c r="E25" i="2"/>
  <c r="D25" i="2"/>
  <c r="E18" i="2"/>
  <c r="G18" i="2" s="1"/>
  <c r="D18" i="2"/>
  <c r="E9" i="2"/>
  <c r="D9" i="2"/>
  <c r="F15" i="1"/>
  <c r="G51" i="2" l="1"/>
  <c r="E17" i="1"/>
  <c r="F54" i="2"/>
  <c r="F92" i="2"/>
  <c r="D10" i="1"/>
  <c r="F10" i="1" s="1"/>
  <c r="F79" i="2"/>
  <c r="F9" i="2"/>
  <c r="F25" i="2"/>
  <c r="F85" i="2"/>
  <c r="F58" i="2"/>
  <c r="F18" i="2"/>
  <c r="F38" i="2"/>
  <c r="F51" i="2"/>
  <c r="G54" i="2"/>
  <c r="G50" i="2"/>
  <c r="G38" i="2"/>
  <c r="G25" i="2"/>
  <c r="G9" i="2"/>
  <c r="F50" i="2"/>
  <c r="G15" i="1"/>
  <c r="G18" i="1"/>
  <c r="G27" i="1"/>
  <c r="E8" i="2"/>
  <c r="E7" i="2" s="1"/>
  <c r="D28" i="1"/>
  <c r="E28" i="1"/>
  <c r="E26" i="1" s="1"/>
  <c r="E25" i="1" s="1"/>
  <c r="D28" i="3"/>
  <c r="D8" i="2"/>
  <c r="D7" i="2" s="1"/>
  <c r="E16" i="1" l="1"/>
  <c r="G16" i="1" s="1"/>
  <c r="E8" i="1"/>
  <c r="E7" i="1" s="1"/>
  <c r="G7" i="1" s="1"/>
  <c r="G7" i="2"/>
  <c r="D8" i="1"/>
  <c r="D7" i="1" s="1"/>
  <c r="G28" i="1"/>
  <c r="F28" i="1"/>
  <c r="G11" i="3"/>
  <c r="F42" i="3"/>
  <c r="G42" i="3"/>
  <c r="F8" i="2"/>
  <c r="G8" i="2"/>
  <c r="G14" i="1"/>
  <c r="F17" i="1"/>
  <c r="G17" i="1"/>
  <c r="G25" i="1"/>
  <c r="G26" i="1"/>
  <c r="D11" i="3"/>
  <c r="E28" i="3"/>
  <c r="F28" i="3" s="1"/>
  <c r="E9" i="3"/>
  <c r="F16" i="1" l="1"/>
  <c r="G8" i="1"/>
  <c r="F8" i="1"/>
  <c r="F11" i="3"/>
  <c r="D27" i="1"/>
  <c r="F7" i="2"/>
  <c r="G28" i="3"/>
  <c r="E8" i="3"/>
  <c r="G9" i="3"/>
  <c r="F13" i="3"/>
  <c r="G13" i="3"/>
  <c r="D9" i="3"/>
  <c r="D8" i="3" s="1"/>
  <c r="F7" i="1" l="1"/>
  <c r="F27" i="1"/>
  <c r="D26" i="1"/>
  <c r="F9" i="3"/>
  <c r="F8" i="3"/>
  <c r="G8" i="3"/>
  <c r="D25" i="1" l="1"/>
  <c r="F26" i="1"/>
  <c r="F25" i="1" l="1"/>
  <c r="F18" i="1"/>
  <c r="D14" i="1"/>
  <c r="F14" i="1" s="1"/>
  <c r="D20" i="1"/>
</calcChain>
</file>

<file path=xl/sharedStrings.xml><?xml version="1.0" encoding="utf-8"?>
<sst xmlns="http://schemas.openxmlformats.org/spreadsheetml/2006/main" count="313" uniqueCount="226">
  <si>
    <t>Đơn vị: triệu đồng</t>
  </si>
  <si>
    <t>TT</t>
  </si>
  <si>
    <t>Nội dung</t>
  </si>
  <si>
    <t>Dự toán</t>
  </si>
  <si>
    <t>A</t>
  </si>
  <si>
    <t>B</t>
  </si>
  <si>
    <t>TỔNG THU NSNN TRÊN ĐỊA BÀN</t>
  </si>
  <si>
    <t>Thu nội địa</t>
  </si>
  <si>
    <t>Thu từ dầu thô</t>
  </si>
  <si>
    <t>Thu từ hoạt động xuất khẩu, nhập khẩu</t>
  </si>
  <si>
    <t>Thu viện trợ không hoàn lại</t>
  </si>
  <si>
    <t>TỔNG THU NGÂN SÁCH ĐỊA PHƯƠNG</t>
  </si>
  <si>
    <t>I</t>
  </si>
  <si>
    <t>Thu NSĐP được hưởng theo phân cấp</t>
  </si>
  <si>
    <t>Thu NSĐP được hưởng 100%</t>
  </si>
  <si>
    <t>Thu NSĐP được hưởng từ các khoản phân chia</t>
  </si>
  <si>
    <t>II</t>
  </si>
  <si>
    <t>Thu bổ sung từ ngân sách cấp trên</t>
  </si>
  <si>
    <t>Thu bổ sung cân đối ngân sách</t>
  </si>
  <si>
    <t>Thu bổ sung có mục tiêu</t>
  </si>
  <si>
    <t>III</t>
  </si>
  <si>
    <t>Thu từ quỹ dự trữ tài chính</t>
  </si>
  <si>
    <t>IV</t>
  </si>
  <si>
    <t>Thu kết dư</t>
  </si>
  <si>
    <t>V</t>
  </si>
  <si>
    <t>Thu chuyển nguồn từ năm trước chuyển sang</t>
  </si>
  <si>
    <t>C</t>
  </si>
  <si>
    <t>TỔNG CHI NGÂN SÁCH ĐỊA PHƯƠNG</t>
  </si>
  <si>
    <t>Tổng chi cân đối ngân sách địa phương</t>
  </si>
  <si>
    <t>Chi đầu tư phát triển (1)</t>
  </si>
  <si>
    <t>Chi thường xuyên</t>
  </si>
  <si>
    <t>Chi trả nợ lãi, phí</t>
  </si>
  <si>
    <t>Chi bổ sung quỹ dự trữ tài chính</t>
  </si>
  <si>
    <t>Dự phòng ngân sách</t>
  </si>
  <si>
    <t>Chi tạo nguồn thực hiện CCTL</t>
  </si>
  <si>
    <t>Chi từ nguồn bổ sung có mục tiêu</t>
  </si>
  <si>
    <t>Chi thực hiện các chương trình mục tiêu, nhiệm vụ</t>
  </si>
  <si>
    <t>Chi thực hiện các chế độ, chính sách</t>
  </si>
  <si>
    <t>Chi thực hiện các chương trình mục tiêu quốc gia</t>
  </si>
  <si>
    <t>Chi nộp ngân sách cấp trên</t>
  </si>
  <si>
    <t>Chi chuyển nguồn sang năm sau</t>
  </si>
  <si>
    <t>D</t>
  </si>
  <si>
    <t>BỘI CHI/BỘI THU NGÂN SÁCH ĐỊA PHƯƠNG</t>
  </si>
  <si>
    <t>Bội thu ngân sách</t>
  </si>
  <si>
    <t>Trả vay KBNN</t>
  </si>
  <si>
    <t>Trái phiếu CQĐP</t>
  </si>
  <si>
    <t>Trả vay Ngân hàng phát triển</t>
  </si>
  <si>
    <t>Vay lại từ nguồn CP vay nước ngoài</t>
  </si>
  <si>
    <t>Bội chi ngân sách</t>
  </si>
  <si>
    <t>E</t>
  </si>
  <si>
    <t>Chi trả nợ gốc của NSĐP</t>
  </si>
  <si>
    <t xml:space="preserve">Từ nguồn vay để trả nợ gốc </t>
  </si>
  <si>
    <t>Từ nguồn bội thu, tăng thu, tiết kiệm chi, kết dư ngân sách cấp tỉnh</t>
  </si>
  <si>
    <t>F</t>
  </si>
  <si>
    <t>Tổng mức vay của NSĐP</t>
  </si>
  <si>
    <t>Vay để bù đắp bội chi</t>
  </si>
  <si>
    <t>Vay để trả nợ gốc</t>
  </si>
  <si>
    <t>NỘI DUNG</t>
  </si>
  <si>
    <t>TỔNG THU NSNN TRÊN ĐỊA BÀN (I+II+III)</t>
  </si>
  <si>
    <t>THU NỘI ĐỊA</t>
  </si>
  <si>
    <t>Thu từ khu vực doanh nghiệp nhà nước do Trung ương quản lý</t>
  </si>
  <si>
    <t>- Thuế giá trị gia tăng</t>
  </si>
  <si>
    <t>Trong đó: Thu từ hoạt động thăm dò, khai thác dầu khí</t>
  </si>
  <si>
    <t>- Thuế thu nhập doanh nghiệp</t>
  </si>
  <si>
    <t xml:space="preserve">- Thuế tiêu thụ đặc biệt </t>
  </si>
  <si>
    <t>Trong đó: Thu từ cơ sở kinh doanh nhập khẩu tiếp tục bán ra trong nước</t>
  </si>
  <si>
    <t>- Thuế tài nguyên</t>
  </si>
  <si>
    <t>Trong đó: Thuế tài nguyên dầu, khí</t>
  </si>
  <si>
    <t>- Thu khác</t>
  </si>
  <si>
    <t>Thu từ khu vực doanh nghiệp nhà nước do địa phương quản lý</t>
  </si>
  <si>
    <t>Thu từ khu vực doanh nghiệp có vốn đầu tư nước ngoài</t>
  </si>
  <si>
    <t>Trong đó: Thu từ hoạt động thăm dò và khai thác dầu, khí</t>
  </si>
  <si>
    <t>- Thu từ khí thiên nhiên</t>
  </si>
  <si>
    <t>Trong đó: - Thu từ cơ sở kinh doanh nhập khẩu tiếp tục bán ra trong nước</t>
  </si>
  <si>
    <t>- Tiền thuê mặt đất, mặt nước</t>
  </si>
  <si>
    <t>Thu từ khu vực kinh tế ngoài quốc doanh</t>
  </si>
  <si>
    <t xml:space="preserve">Lệ phí trước bạ </t>
  </si>
  <si>
    <t>Thuế sử dụng đất nông nghiệp</t>
  </si>
  <si>
    <t>Thuế sử dụng đất phi nông nghiệp</t>
  </si>
  <si>
    <t>Thuế thu nhập cá nhân</t>
  </si>
  <si>
    <t>Thuế bảo vệ môi trường</t>
  </si>
  <si>
    <t>Trong đó: - Thu từ hàng hóa nhập khẩu</t>
  </si>
  <si>
    <t xml:space="preserve">                 - Thu từ hàng hóa sản xuất trong nước</t>
  </si>
  <si>
    <t>Phí, lệ phí</t>
  </si>
  <si>
    <t>Trong đó: phí bảo vệ môi trường đối với khai thác khoáng sản</t>
  </si>
  <si>
    <t>Tiền sử dụng đất</t>
  </si>
  <si>
    <t>-</t>
  </si>
  <si>
    <t>Trong đó: - Thu do cơ quan, tổ chức, đơn vị thuộc Trung ương quản lý</t>
  </si>
  <si>
    <t xml:space="preserve">                - Thu do cơ quan, tổ chức, đơn vị thuộc địa phương quản lý</t>
  </si>
  <si>
    <t>Đất dân cư dịch vụ</t>
  </si>
  <si>
    <t>Đất đấu giá tạo vốn</t>
  </si>
  <si>
    <t>Đất dự án</t>
  </si>
  <si>
    <t>Đất BT</t>
  </si>
  <si>
    <t>-Công nhận QSD đất</t>
  </si>
  <si>
    <t>Thu tiền thuê đất, mặt nước</t>
  </si>
  <si>
    <t>Thu tiền sử dụng khu vực biển</t>
  </si>
  <si>
    <t>Trong đó: - Thuộc thẩm quyền giao của trung ương</t>
  </si>
  <si>
    <t xml:space="preserve">                - Thuộc thẩm quyền giao của địa phương</t>
  </si>
  <si>
    <t>Thu từ bán tài sản nhà nước</t>
  </si>
  <si>
    <t>Trong đó: - Do trung ương</t>
  </si>
  <si>
    <t xml:space="preserve">                - Do địa phương</t>
  </si>
  <si>
    <t>Thu từ tài sản được xác lập quyền sở hữu của nhà nước</t>
  </si>
  <si>
    <t>Trong đó: - Do trung ương xử lý</t>
  </si>
  <si>
    <t xml:space="preserve">                - Do địa phương xử lý</t>
  </si>
  <si>
    <t>Thu tiền cho thuê và bán nhà ở thuộc sở hữu nhà nước</t>
  </si>
  <si>
    <t>Thu khác ngân sách</t>
  </si>
  <si>
    <t>Trong đó thu khác cơ quan trung ương</t>
  </si>
  <si>
    <t>- Trong đó: Phạt ATGT</t>
  </si>
  <si>
    <t>- Phạt VPHC do cơ quan thuế xử lý</t>
  </si>
  <si>
    <t xml:space="preserve">- Thu khác </t>
  </si>
  <si>
    <t>Thu tiền cấp quyền khai thác khoáng sản</t>
  </si>
  <si>
    <t>Trong đó: - Giấy phép do Trung ương cấp</t>
  </si>
  <si>
    <t xml:space="preserve">                 - Giấy phép do Ủy ban nhân dân cấp tỉnh cấp</t>
  </si>
  <si>
    <t>Thu từ quỹ đất công ích và thu hoa lợi công sản khác</t>
  </si>
  <si>
    <t>Thu cổ tức và lợi nhuận sau thuế (địa phương hưởng 100%)</t>
  </si>
  <si>
    <t>Thu từ hoạt động xổ số kiến thiết (kể cả hoạt động xổ số điện toán)</t>
  </si>
  <si>
    <t>- Thu từ thu nhập sau thuế</t>
  </si>
  <si>
    <t>- Thuế tiêu thụ đặc biệt</t>
  </si>
  <si>
    <t>THU TỪ DẦU THÔ</t>
  </si>
  <si>
    <t>THU TỪ HOẠT ĐỘNG XUẤT, NHẬP KHẨU</t>
  </si>
  <si>
    <t>Thuế xuất khẩu</t>
  </si>
  <si>
    <t>Thuế nhập khẩu</t>
  </si>
  <si>
    <t>Thuế tiêu thụ đặc biệt</t>
  </si>
  <si>
    <t xml:space="preserve">Thuế giá trị gia tăng </t>
  </si>
  <si>
    <t>Khác</t>
  </si>
  <si>
    <t>a</t>
  </si>
  <si>
    <t>b</t>
  </si>
  <si>
    <t>c</t>
  </si>
  <si>
    <t>STT</t>
  </si>
  <si>
    <t>Tổng nguồn thu (bao gồm cả TƯ mục tiêu, vay NN)</t>
  </si>
  <si>
    <t>TỔNG CHI NGÂN SÁCH ĐỊA PHƯƠNG QUẢN LÝ (I+II+III)</t>
  </si>
  <si>
    <t>CHI CÂN ĐỐI NGÂN SÁCH ĐỊA PHƯƠNG</t>
  </si>
  <si>
    <t>Trong đó: Chi cân đối ngân sách địa phương tính tỷ lệ điều tiết, số bổ sung cân đối từ ngân sách trung ương cho ngân sách địa phương (1)</t>
  </si>
  <si>
    <t>Chi đầu tư phát triển</t>
  </si>
  <si>
    <t>Chi đầu tư và hỗ trợ vốn cho các doanh nghiệp cung cấp sản phẩm, dịch vụ công ích do Nhà nước đặt hàng, các tổ chức kinh tế, các tổ chức tài chính của địa phương theo quy định của pháp luật</t>
  </si>
  <si>
    <t>1.1</t>
  </si>
  <si>
    <t>Chi đầu tư cho các dự án</t>
  </si>
  <si>
    <t>Trong đó: Chia theo lĩnh vực</t>
  </si>
  <si>
    <t>Chi đầu tư phát triển của các dự án phân theo nguồn vốn</t>
  </si>
  <si>
    <t>Chi giáo dục - đào tạo và dạy nghề</t>
  </si>
  <si>
    <t xml:space="preserve">Chi khoa học và công nghệ </t>
  </si>
  <si>
    <t>Trong đó: Chia theo nguồn vốn</t>
  </si>
  <si>
    <t>Chi đầu tư XDCB vốn trong nước</t>
  </si>
  <si>
    <t>Dự kiến chi từ nguồn CCTL</t>
  </si>
  <si>
    <t>Chi đầu tư từ nguồn thu tiền sử dụng đất</t>
  </si>
  <si>
    <t>Chi đầu tư từ nguồn thu xổ số kiến thiết</t>
  </si>
  <si>
    <t>Chi đầu tư từ nguồn tiết kiệm chi, tăng thu</t>
  </si>
  <si>
    <t>Chi từ nguồn vay WB chính phủ vay lại CT nước sạch</t>
  </si>
  <si>
    <t>Chi từ nguồn tăng thu DT thời kì ổn định NS huyện, xã</t>
  </si>
  <si>
    <t>1.2</t>
  </si>
  <si>
    <t>1.3</t>
  </si>
  <si>
    <t>Chi đầu tư phát triển khác</t>
  </si>
  <si>
    <t>1.2.2</t>
  </si>
  <si>
    <t>Chi đầu tư phát triển phân theo lĩnh vực</t>
  </si>
  <si>
    <t>Chi khoa học và công nghệ</t>
  </si>
  <si>
    <t>Chi quốc phòng</t>
  </si>
  <si>
    <t>d</t>
  </si>
  <si>
    <t>Chi an ninh</t>
  </si>
  <si>
    <t>đ</t>
  </si>
  <si>
    <t>Chi y tế, dân số và gia đình</t>
  </si>
  <si>
    <t>e</t>
  </si>
  <si>
    <t>Chi văn hóa thông tin</t>
  </si>
  <si>
    <t>g</t>
  </si>
  <si>
    <t>Chi phát thanh, truyền hình</t>
  </si>
  <si>
    <t>h</t>
  </si>
  <si>
    <t xml:space="preserve">Chi thể dục thể thao </t>
  </si>
  <si>
    <t>i</t>
  </si>
  <si>
    <t>Chi bảo vệ môi trường</t>
  </si>
  <si>
    <t>k</t>
  </si>
  <si>
    <t>Chi hoạt động kinh tế</t>
  </si>
  <si>
    <t>l</t>
  </si>
  <si>
    <t>Chi hoạt động quản lý nhà nước, Đảng, đoàn thể</t>
  </si>
  <si>
    <t>m</t>
  </si>
  <si>
    <t>Chi bảo đảm xã hội</t>
  </si>
  <si>
    <t>n</t>
  </si>
  <si>
    <t>Chi khác</t>
  </si>
  <si>
    <t>2.1</t>
  </si>
  <si>
    <t>2.2</t>
  </si>
  <si>
    <t>2.3</t>
  </si>
  <si>
    <t>2.4</t>
  </si>
  <si>
    <t>2.5</t>
  </si>
  <si>
    <t>Chi sự nghiệp y tế, dân số và gia đình</t>
  </si>
  <si>
    <t>2.6</t>
  </si>
  <si>
    <t>Chi sự nghiệp văn hóa thông tin</t>
  </si>
  <si>
    <t>2.7</t>
  </si>
  <si>
    <t>Chi sự nghiệp phát thanh, truyền hình</t>
  </si>
  <si>
    <t>2.8</t>
  </si>
  <si>
    <t>Chi sự nghiệp thể dục thể thao</t>
  </si>
  <si>
    <t>2.9</t>
  </si>
  <si>
    <t>Chi sự nghiệp bảo vệ môi trường</t>
  </si>
  <si>
    <t>2.10</t>
  </si>
  <si>
    <t>2.11</t>
  </si>
  <si>
    <t>Chi trả nợ lãi do chính quyền địa phương vay</t>
  </si>
  <si>
    <t>Trong đó TK 10%</t>
  </si>
  <si>
    <t>Chi đầu tư các chương trình mục tiêu, nhiệm vụ khác</t>
  </si>
  <si>
    <t>Chi thực hiện các chế độ, chính sách theo quy định</t>
  </si>
  <si>
    <t>Chi CN / Chi từ nguồn chuyển nguồn</t>
  </si>
  <si>
    <t>BỘI CHI NGÂN SÁCH ĐỊA PHƯƠNG/BỘI THU NGÂN SÁCH ĐỊA PHƯƠNG</t>
  </si>
  <si>
    <t>BỘI CHI NGÂN SÁCH ĐỊA PHƯƠNG</t>
  </si>
  <si>
    <t>VAY ĐỂ TRẢ NỢ GỐC</t>
  </si>
  <si>
    <t>BỘI THU NGÂN SÁCH ĐỊA PHƯƠNG (trả nợ gôc)</t>
  </si>
  <si>
    <t>CHI CHUYỂN NGUỒN SANG NĂM SAU CỦA NGÂN SÁCH ĐỊA PHƯƠNG</t>
  </si>
  <si>
    <t>Biểu số 59/CK-NSNN</t>
  </si>
  <si>
    <t>Biểu số 60/CK-NSNN</t>
  </si>
  <si>
    <t>Biểu số 61/CK-NSNN</t>
  </si>
  <si>
    <t xml:space="preserve">Chi tạo nguồn cải cách tiền lương </t>
  </si>
  <si>
    <t xml:space="preserve">Cùng kỳ </t>
  </si>
  <si>
    <t>Cùng kỳ</t>
  </si>
  <si>
    <t>So sánh</t>
  </si>
  <si>
    <t xml:space="preserve">So sánh </t>
  </si>
  <si>
    <t>Phí, lệ phí do cơ quan nhà nước trung ương thu</t>
  </si>
  <si>
    <t>Phí, lệ phí do cơ quan nhà nước địa phương thu</t>
  </si>
  <si>
    <t>Năm 2021</t>
  </si>
  <si>
    <t>THU VIỆN TRỢ</t>
  </si>
  <si>
    <t>CÁC KHOAN HUY ĐỘNG, ĐÓNG GÓP</t>
  </si>
  <si>
    <t>Cá khoản huy động, đóng góp</t>
  </si>
  <si>
    <t>Thực hiện  quí III/2020</t>
  </si>
  <si>
    <t>TH năm  quí III/2020</t>
  </si>
  <si>
    <t>VI</t>
  </si>
  <si>
    <t>Thu ngân sách cấp dưới nộp lên</t>
  </si>
  <si>
    <t>ƯỚC THỰC HIỆN CHI NGÂN SÁCH ĐỊA PHƯƠNG NĂM 2021</t>
  </si>
  <si>
    <t>UTH</t>
  </si>
  <si>
    <t>ƯỚC THỰC HIỆN THU NGÂN SÁCH NHÀ NƯỚC NĂM 2021</t>
  </si>
  <si>
    <t>CÂN ĐỐI NGÂN SÁCH ĐỊA PHƯƠNG NĂM 2021</t>
  </si>
  <si>
    <t>THU TỪ QUỸ DỰ TRỮ TÀI CHÍNH</t>
  </si>
  <si>
    <t>Thực hiện quí IV/2020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</si>
</sst>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3" formatCode="_-* #,##0.00\ _₫_-;\-* #,##0.00\ _₫_-;_-* &quot;-&quot;??\ _₫_-;_-@_-"/>
    <numFmt numFmtId="164" formatCode="_ * #,##0_ ;_ * \-#,##0_ ;_ * &quot;-&quot;??_ ;_ @_ "/>
  </numFmts>
  <fonts count="23" x14ac:knownFonts="1">
    <font>
      <sz val="11"/>
      <color theme="1"/>
      <name val="Calibri"/>
      <family val="2"/>
      <charset val="163"/>
      <scheme val="minor"/>
    </font>
    <font>
      <sz val="11"/>
      <color theme="1"/>
      <name val="Calibri"/>
      <family val="2"/>
      <charset val="163"/>
      <scheme val="minor"/>
    </font>
    <font>
      <sz val="12"/>
      <name val=".VnTime"/>
      <family val="2"/>
    </font>
    <font>
      <sz val="12"/>
      <name val="Times New Roman"/>
      <family val="1"/>
    </font>
    <font>
      <i/>
      <sz val="12"/>
      <name val="Times New Roman"/>
      <family val="1"/>
    </font>
    <font>
      <b/>
      <sz val="12"/>
      <color indexed="8"/>
      <name val="Times New Roman"/>
      <family val="1"/>
    </font>
    <font>
      <i/>
      <sz val="12"/>
      <color indexed="8"/>
      <name val="Times New Roman"/>
      <family val="1"/>
    </font>
    <font>
      <b/>
      <sz val="12"/>
      <name val="Times New Roman"/>
      <family val="1"/>
    </font>
    <font>
      <sz val="12"/>
      <color indexed="8"/>
      <name val="Times New Roman"/>
      <family val="1"/>
    </font>
    <font>
      <sz val="11"/>
      <color indexed="8"/>
      <name val="Calibri"/>
      <family val="2"/>
      <charset val="163"/>
    </font>
    <font>
      <b/>
      <sz val="11"/>
      <name val="Times New Roman"/>
      <family val="1"/>
    </font>
    <font>
      <sz val="11"/>
      <name val="Times New Roman"/>
      <family val="1"/>
    </font>
    <font>
      <i/>
      <sz val="11"/>
      <name val="Times New Roman"/>
      <family val="1"/>
    </font>
    <font>
      <u/>
      <sz val="11"/>
      <name val="Times New Roman"/>
      <family val="1"/>
    </font>
    <font>
      <b/>
      <u/>
      <sz val="11"/>
      <name val="Times New Roman"/>
      <family val="1"/>
    </font>
    <font>
      <i/>
      <u/>
      <sz val="11"/>
      <name val="Times New Roman"/>
      <family val="1"/>
    </font>
    <font>
      <sz val="10"/>
      <name val=".VnTime"/>
      <family val="2"/>
    </font>
    <font>
      <b/>
      <sz val="11"/>
      <color indexed="8"/>
      <name val="Times New Roman"/>
      <family val="1"/>
    </font>
    <font>
      <i/>
      <sz val="11"/>
      <color indexed="8"/>
      <name val="Times New Roman"/>
      <family val="1"/>
    </font>
    <font>
      <sz val="11"/>
      <color indexed="8"/>
      <name val="Times New Roman"/>
      <family val="1"/>
    </font>
    <font>
      <b/>
      <sz val="13"/>
      <color theme="1"/>
      <name val="Times New Roman"/>
      <family val="1"/>
    </font>
    <font>
      <b/>
      <sz val="12"/>
      <color theme="1"/>
      <name val="Times New Roman"/>
      <family val="1"/>
    </font>
    <font>
      <b/>
      <sz val="12"/>
      <color rgb="FF000000"/>
      <name val="Times New Roman"/>
      <family val="1"/>
    </font>
  </fonts>
  <fills count="2">
    <fill>
      <patternFill patternType="none"/>
    </fill>
    <fill>
      <patternFill patternType="gray125"/>
    </fill>
  </fills>
  <borders count="8">
    <border>
      <left/>
      <right/>
      <top/>
      <bottom/>
      <diagonal/>
    </border>
    <border>
      <left/>
      <right/>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bottom style="hair">
        <color indexed="64"/>
      </bottom>
      <diagonal/>
    </border>
    <border>
      <left style="thin">
        <color indexed="64"/>
      </left>
      <right style="thin">
        <color indexed="64"/>
      </right>
      <top style="thin">
        <color indexed="64"/>
      </top>
      <bottom/>
      <diagonal/>
    </border>
    <border>
      <left style="thin">
        <color indexed="64"/>
      </left>
      <right style="thin">
        <color indexed="64"/>
      </right>
      <top style="hair">
        <color indexed="64"/>
      </top>
      <bottom/>
      <diagonal/>
    </border>
  </borders>
  <cellStyleXfs count="8">
    <xf numFmtId="0" fontId="0" fillId="0" borderId="0"/>
    <xf numFmtId="43" fontId="1" fillId="0" borderId="0" applyFont="0" applyFill="0" applyBorder="0" applyAlignment="0" applyProtection="0"/>
    <xf numFmtId="9" fontId="1" fillId="0" borderId="0" applyFont="0" applyFill="0" applyBorder="0" applyAlignment="0" applyProtection="0"/>
    <xf numFmtId="0" fontId="2" fillId="0" borderId="0"/>
    <xf numFmtId="0" fontId="9" fillId="0" borderId="0"/>
    <xf numFmtId="0" fontId="2" fillId="0" borderId="0"/>
    <xf numFmtId="0" fontId="2" fillId="0" borderId="0"/>
    <xf numFmtId="0" fontId="16" fillId="0" borderId="0" applyNumberFormat="0" applyFill="0" applyBorder="0" applyAlignment="0" applyProtection="0"/>
  </cellStyleXfs>
  <cellXfs count="189">
    <xf numFmtId="0" fontId="0" fillId="0" borderId="0" xfId="0"/>
    <xf numFmtId="3" fontId="3" fillId="0" borderId="0" xfId="3" applyNumberFormat="1" applyFont="1" applyFill="1"/>
    <xf numFmtId="0" fontId="3" fillId="0" borderId="0" xfId="3" applyFont="1" applyFill="1"/>
    <xf numFmtId="0" fontId="4" fillId="0" borderId="0" xfId="3" applyFont="1" applyFill="1" applyAlignment="1"/>
    <xf numFmtId="3" fontId="6" fillId="0" borderId="0" xfId="3" applyNumberFormat="1" applyFont="1" applyFill="1" applyBorder="1" applyAlignment="1">
      <alignment vertical="center"/>
    </xf>
    <xf numFmtId="0" fontId="6" fillId="0" borderId="0" xfId="3" applyFont="1" applyFill="1" applyBorder="1" applyAlignment="1">
      <alignment vertical="center"/>
    </xf>
    <xf numFmtId="2" fontId="5" fillId="0" borderId="3" xfId="3" applyNumberFormat="1" applyFont="1" applyFill="1" applyBorder="1" applyAlignment="1">
      <alignment horizontal="center" vertical="center" wrapText="1"/>
    </xf>
    <xf numFmtId="3" fontId="5" fillId="0" borderId="3" xfId="3" applyNumberFormat="1" applyFont="1" applyFill="1" applyBorder="1" applyAlignment="1">
      <alignment horizontal="center" vertical="center" wrapText="1"/>
    </xf>
    <xf numFmtId="3" fontId="7" fillId="0" borderId="3" xfId="3" applyNumberFormat="1" applyFont="1" applyFill="1" applyBorder="1" applyAlignment="1">
      <alignment horizontal="center" vertical="center" wrapText="1"/>
    </xf>
    <xf numFmtId="3" fontId="7" fillId="0" borderId="3" xfId="0" applyNumberFormat="1" applyFont="1" applyFill="1" applyBorder="1" applyAlignment="1">
      <alignment horizontal="center" vertical="center" wrapText="1"/>
    </xf>
    <xf numFmtId="2" fontId="5" fillId="0" borderId="3" xfId="3" applyNumberFormat="1" applyFont="1" applyFill="1" applyBorder="1" applyAlignment="1">
      <alignment vertical="center" wrapText="1"/>
    </xf>
    <xf numFmtId="3" fontId="7" fillId="0" borderId="3" xfId="3" applyNumberFormat="1" applyFont="1" applyFill="1" applyBorder="1" applyAlignment="1">
      <alignment horizontal="right" vertical="center" wrapText="1"/>
    </xf>
    <xf numFmtId="0" fontId="7" fillId="0" borderId="0" xfId="3" applyFont="1" applyFill="1"/>
    <xf numFmtId="3" fontId="8" fillId="0" borderId="3" xfId="3" applyNumberFormat="1" applyFont="1" applyFill="1" applyBorder="1" applyAlignment="1">
      <alignment horizontal="center" vertical="center" wrapText="1"/>
    </xf>
    <xf numFmtId="2" fontId="8" fillId="0" borderId="3" xfId="3" applyNumberFormat="1" applyFont="1" applyFill="1" applyBorder="1" applyAlignment="1">
      <alignment vertical="center" wrapText="1"/>
    </xf>
    <xf numFmtId="3" fontId="3" fillId="0" borderId="3" xfId="1" applyNumberFormat="1" applyFont="1" applyFill="1" applyBorder="1" applyAlignment="1">
      <alignment horizontal="right" vertical="center" wrapText="1"/>
    </xf>
    <xf numFmtId="3" fontId="3" fillId="0" borderId="3" xfId="2" applyNumberFormat="1" applyFont="1" applyFill="1" applyBorder="1" applyAlignment="1">
      <alignment horizontal="right" vertical="center" wrapText="1"/>
    </xf>
    <xf numFmtId="3" fontId="7" fillId="0" borderId="3" xfId="1" applyNumberFormat="1" applyFont="1" applyFill="1" applyBorder="1" applyAlignment="1">
      <alignment horizontal="right" vertical="center" wrapText="1"/>
    </xf>
    <xf numFmtId="3" fontId="7" fillId="0" borderId="3" xfId="2" applyNumberFormat="1" applyFont="1" applyFill="1" applyBorder="1" applyAlignment="1">
      <alignment horizontal="right" vertical="center" wrapText="1"/>
    </xf>
    <xf numFmtId="0" fontId="8" fillId="0" borderId="3" xfId="0" applyFont="1" applyFill="1" applyBorder="1" applyAlignment="1">
      <alignment horizontal="center" vertical="center" wrapText="1"/>
    </xf>
    <xf numFmtId="0" fontId="8" fillId="0" borderId="3" xfId="0" applyFont="1" applyFill="1" applyBorder="1" applyAlignment="1">
      <alignment vertical="center" wrapText="1"/>
    </xf>
    <xf numFmtId="2" fontId="5" fillId="0" borderId="3" xfId="0" applyNumberFormat="1" applyFont="1" applyFill="1" applyBorder="1" applyAlignment="1">
      <alignment vertical="center" wrapText="1"/>
    </xf>
    <xf numFmtId="0" fontId="8" fillId="0" borderId="3" xfId="0" applyFont="1" applyBorder="1" applyAlignment="1">
      <alignment horizontal="center" vertical="center" wrapText="1"/>
    </xf>
    <xf numFmtId="0" fontId="8" fillId="0" borderId="3" xfId="0" applyFont="1" applyBorder="1" applyAlignment="1">
      <alignment vertical="center" wrapText="1"/>
    </xf>
    <xf numFmtId="3" fontId="3" fillId="0" borderId="3" xfId="3" applyNumberFormat="1" applyFont="1" applyFill="1" applyBorder="1" applyAlignment="1">
      <alignment horizontal="center"/>
    </xf>
    <xf numFmtId="2" fontId="3" fillId="0" borderId="3" xfId="3" quotePrefix="1" applyNumberFormat="1" applyFont="1" applyFill="1" applyBorder="1"/>
    <xf numFmtId="3" fontId="3" fillId="0" borderId="3" xfId="1" applyNumberFormat="1" applyFont="1" applyFill="1" applyBorder="1" applyAlignment="1">
      <alignment horizontal="right"/>
    </xf>
    <xf numFmtId="3" fontId="3" fillId="0" borderId="3" xfId="2" applyNumberFormat="1" applyFont="1" applyFill="1" applyBorder="1" applyAlignment="1">
      <alignment horizontal="right"/>
    </xf>
    <xf numFmtId="3" fontId="7" fillId="0" borderId="3" xfId="3" applyNumberFormat="1" applyFont="1" applyFill="1" applyBorder="1" applyAlignment="1">
      <alignment horizontal="center"/>
    </xf>
    <xf numFmtId="2" fontId="7" fillId="0" borderId="3" xfId="3" quotePrefix="1" applyNumberFormat="1" applyFont="1" applyFill="1" applyBorder="1"/>
    <xf numFmtId="3" fontId="7" fillId="0" borderId="3" xfId="1" applyNumberFormat="1" applyFont="1" applyFill="1" applyBorder="1" applyAlignment="1">
      <alignment horizontal="right"/>
    </xf>
    <xf numFmtId="0" fontId="3" fillId="0" borderId="3" xfId="0" applyFont="1" applyBorder="1" applyAlignment="1">
      <alignment wrapText="1"/>
    </xf>
    <xf numFmtId="164" fontId="7" fillId="0" borderId="3" xfId="1" applyNumberFormat="1" applyFont="1" applyFill="1" applyBorder="1"/>
    <xf numFmtId="3" fontId="3" fillId="0" borderId="3" xfId="1" applyNumberFormat="1" applyFont="1" applyFill="1" applyBorder="1"/>
    <xf numFmtId="0" fontId="3" fillId="0" borderId="3" xfId="3" quotePrefix="1" applyFont="1" applyFill="1" applyBorder="1" applyAlignment="1">
      <alignment wrapText="1"/>
    </xf>
    <xf numFmtId="164" fontId="3" fillId="0" borderId="3" xfId="1" applyNumberFormat="1" applyFont="1" applyFill="1" applyBorder="1"/>
    <xf numFmtId="0" fontId="7" fillId="0" borderId="3" xfId="3" quotePrefix="1" applyFont="1" applyFill="1" applyBorder="1"/>
    <xf numFmtId="3" fontId="7" fillId="0" borderId="3" xfId="1" applyNumberFormat="1" applyFont="1" applyFill="1" applyBorder="1"/>
    <xf numFmtId="0" fontId="3" fillId="0" borderId="3" xfId="3" quotePrefix="1" applyFont="1" applyFill="1" applyBorder="1"/>
    <xf numFmtId="3" fontId="3" fillId="0" borderId="4" xfId="3" applyNumberFormat="1" applyFont="1" applyFill="1" applyBorder="1" applyAlignment="1">
      <alignment horizontal="center"/>
    </xf>
    <xf numFmtId="0" fontId="3" fillId="0" borderId="4" xfId="3" quotePrefix="1" applyFont="1" applyFill="1" applyBorder="1"/>
    <xf numFmtId="164" fontId="3" fillId="0" borderId="4" xfId="1" applyNumberFormat="1" applyFont="1" applyFill="1" applyBorder="1"/>
    <xf numFmtId="3" fontId="3" fillId="0" borderId="4" xfId="1" applyNumberFormat="1" applyFont="1" applyFill="1" applyBorder="1"/>
    <xf numFmtId="3" fontId="7" fillId="0" borderId="0" xfId="3" applyNumberFormat="1" applyFont="1" applyFill="1" applyBorder="1" applyAlignment="1">
      <alignment horizontal="center"/>
    </xf>
    <xf numFmtId="0" fontId="7" fillId="0" borderId="0" xfId="3" quotePrefix="1" applyFont="1" applyFill="1" applyBorder="1"/>
    <xf numFmtId="164" fontId="7" fillId="0" borderId="0" xfId="1" applyNumberFormat="1" applyFont="1" applyFill="1" applyBorder="1"/>
    <xf numFmtId="3" fontId="7" fillId="0" borderId="0" xfId="1" applyNumberFormat="1" applyFont="1" applyFill="1" applyBorder="1"/>
    <xf numFmtId="164" fontId="3" fillId="0" borderId="0" xfId="3" applyNumberFormat="1" applyFont="1" applyFill="1"/>
    <xf numFmtId="0" fontId="11" fillId="0" borderId="0" xfId="5" applyFont="1" applyFill="1" applyAlignment="1">
      <alignment wrapText="1"/>
    </xf>
    <xf numFmtId="3" fontId="11" fillId="0" borderId="0" xfId="5" applyNumberFormat="1" applyFont="1" applyFill="1"/>
    <xf numFmtId="0" fontId="11" fillId="0" borderId="0" xfId="5" applyFont="1" applyFill="1"/>
    <xf numFmtId="0" fontId="10" fillId="0" borderId="0" xfId="5" applyFont="1" applyFill="1"/>
    <xf numFmtId="0" fontId="13" fillId="0" borderId="0" xfId="5" applyFont="1" applyFill="1" applyBorder="1" applyAlignment="1">
      <alignment wrapText="1"/>
    </xf>
    <xf numFmtId="3" fontId="11" fillId="0" borderId="1" xfId="5" applyNumberFormat="1" applyFont="1" applyFill="1" applyBorder="1" applyAlignment="1"/>
    <xf numFmtId="0" fontId="10" fillId="0" borderId="0" xfId="5" applyFont="1" applyFill="1" applyAlignment="1">
      <alignment horizontal="center"/>
    </xf>
    <xf numFmtId="3" fontId="10" fillId="0" borderId="3" xfId="4" applyNumberFormat="1" applyFont="1" applyFill="1" applyBorder="1" applyAlignment="1">
      <alignment horizontal="center" vertical="center" wrapText="1"/>
    </xf>
    <xf numFmtId="0" fontId="10" fillId="0" borderId="3" xfId="5" applyFont="1" applyFill="1" applyBorder="1" applyAlignment="1">
      <alignment horizontal="center"/>
    </xf>
    <xf numFmtId="0" fontId="10" fillId="0" borderId="1" xfId="5" applyFont="1" applyFill="1" applyBorder="1" applyAlignment="1">
      <alignment horizontal="center"/>
    </xf>
    <xf numFmtId="0" fontId="11" fillId="0" borderId="3" xfId="5" applyFont="1" applyFill="1" applyBorder="1" applyAlignment="1">
      <alignment horizontal="center"/>
    </xf>
    <xf numFmtId="0" fontId="11" fillId="0" borderId="3" xfId="5" applyFont="1" applyFill="1" applyBorder="1" applyAlignment="1">
      <alignment horizontal="center" vertical="center" wrapText="1"/>
    </xf>
    <xf numFmtId="3" fontId="10" fillId="0" borderId="3" xfId="6" applyNumberFormat="1" applyFont="1" applyFill="1" applyBorder="1" applyAlignment="1">
      <alignment horizontal="center" vertical="center"/>
    </xf>
    <xf numFmtId="0" fontId="11" fillId="0" borderId="0" xfId="5" applyFont="1" applyFill="1" applyBorder="1" applyAlignment="1">
      <alignment horizontal="center"/>
    </xf>
    <xf numFmtId="0" fontId="10" fillId="0" borderId="3" xfId="5" applyFont="1" applyFill="1" applyBorder="1" applyAlignment="1">
      <alignment vertical="center" wrapText="1"/>
    </xf>
    <xf numFmtId="3" fontId="10" fillId="0" borderId="3" xfId="5" applyNumberFormat="1" applyFont="1" applyFill="1" applyBorder="1" applyAlignment="1">
      <alignment horizontal="right" vertical="center"/>
    </xf>
    <xf numFmtId="0" fontId="10" fillId="0" borderId="0" xfId="5" applyFont="1" applyFill="1" applyBorder="1" applyAlignment="1">
      <alignment horizontal="center" vertical="center"/>
    </xf>
    <xf numFmtId="49" fontId="10" fillId="0" borderId="3" xfId="5" applyNumberFormat="1" applyFont="1" applyFill="1" applyBorder="1" applyAlignment="1">
      <alignment horizontal="left" vertical="center" wrapText="1"/>
    </xf>
    <xf numFmtId="3" fontId="10" fillId="0" borderId="3" xfId="5" quotePrefix="1" applyNumberFormat="1" applyFont="1" applyFill="1" applyBorder="1" applyAlignment="1">
      <alignment horizontal="right" vertical="center"/>
    </xf>
    <xf numFmtId="0" fontId="14" fillId="0" borderId="0" xfId="5" applyFont="1" applyFill="1" applyAlignment="1">
      <alignment vertical="center"/>
    </xf>
    <xf numFmtId="0" fontId="11" fillId="0" borderId="3" xfId="5" applyNumberFormat="1" applyFont="1" applyFill="1" applyBorder="1" applyAlignment="1">
      <alignment horizontal="center" vertical="center"/>
    </xf>
    <xf numFmtId="49" fontId="11" fillId="0" borderId="3" xfId="5" applyNumberFormat="1" applyFont="1" applyFill="1" applyBorder="1" applyAlignment="1">
      <alignment vertical="center" wrapText="1"/>
    </xf>
    <xf numFmtId="3" fontId="11" fillId="0" borderId="3" xfId="5" quotePrefix="1" applyNumberFormat="1" applyFont="1" applyFill="1" applyBorder="1" applyAlignment="1">
      <alignment horizontal="right" vertical="center"/>
    </xf>
    <xf numFmtId="0" fontId="13" fillId="0" borderId="0" xfId="5" applyFont="1" applyFill="1" applyAlignment="1">
      <alignment vertical="center"/>
    </xf>
    <xf numFmtId="49" fontId="11" fillId="0" borderId="3" xfId="5" quotePrefix="1" applyNumberFormat="1" applyFont="1" applyFill="1" applyBorder="1" applyAlignment="1">
      <alignment vertical="center" wrapText="1"/>
    </xf>
    <xf numFmtId="3" fontId="11" fillId="0" borderId="3" xfId="5" applyNumberFormat="1" applyFont="1" applyFill="1" applyBorder="1" applyAlignment="1">
      <alignment vertical="center"/>
    </xf>
    <xf numFmtId="0" fontId="11" fillId="0" borderId="0" xfId="5" applyFont="1" applyFill="1" applyAlignment="1">
      <alignment vertical="center"/>
    </xf>
    <xf numFmtId="0" fontId="12" fillId="0" borderId="3" xfId="5" applyNumberFormat="1" applyFont="1" applyFill="1" applyBorder="1" applyAlignment="1">
      <alignment horizontal="center" vertical="center"/>
    </xf>
    <xf numFmtId="49" fontId="12" fillId="0" borderId="3" xfId="5" applyNumberFormat="1" applyFont="1" applyFill="1" applyBorder="1" applyAlignment="1">
      <alignment vertical="center" wrapText="1"/>
    </xf>
    <xf numFmtId="0" fontId="12" fillId="0" borderId="0" xfId="5" applyFont="1" applyFill="1" applyAlignment="1">
      <alignment vertical="center"/>
    </xf>
    <xf numFmtId="3" fontId="11" fillId="0" borderId="3" xfId="5" applyNumberFormat="1" applyFont="1" applyFill="1" applyBorder="1" applyAlignment="1">
      <alignment horizontal="right" vertical="center"/>
    </xf>
    <xf numFmtId="49" fontId="11" fillId="0" borderId="3" xfId="5" applyNumberFormat="1" applyFont="1" applyFill="1" applyBorder="1" applyAlignment="1">
      <alignment horizontal="left" vertical="center" wrapText="1"/>
    </xf>
    <xf numFmtId="9" fontId="11" fillId="0" borderId="3" xfId="2" applyFont="1" applyFill="1" applyBorder="1" applyAlignment="1">
      <alignment horizontal="right" vertical="center"/>
    </xf>
    <xf numFmtId="3" fontId="12" fillId="0" borderId="3" xfId="5" applyNumberFormat="1" applyFont="1" applyFill="1" applyBorder="1" applyAlignment="1">
      <alignment vertical="center"/>
    </xf>
    <xf numFmtId="0" fontId="15" fillId="0" borderId="0" xfId="5" applyFont="1" applyFill="1" applyAlignment="1">
      <alignment vertical="center"/>
    </xf>
    <xf numFmtId="3" fontId="12" fillId="0" borderId="3" xfId="5" quotePrefix="1" applyNumberFormat="1" applyFont="1" applyFill="1" applyBorder="1" applyAlignment="1">
      <alignment horizontal="right" vertical="center"/>
    </xf>
    <xf numFmtId="0" fontId="11" fillId="0" borderId="3" xfId="5" applyFont="1" applyFill="1" applyBorder="1" applyAlignment="1">
      <alignment vertical="center" wrapText="1"/>
    </xf>
    <xf numFmtId="0" fontId="12" fillId="0" borderId="3" xfId="5" quotePrefix="1" applyFont="1" applyFill="1" applyBorder="1" applyAlignment="1">
      <alignment vertical="center" wrapText="1"/>
    </xf>
    <xf numFmtId="3" fontId="11" fillId="0" borderId="3" xfId="7" applyNumberFormat="1" applyFont="1" applyFill="1" applyBorder="1"/>
    <xf numFmtId="0" fontId="11" fillId="0" borderId="3" xfId="3" quotePrefix="1" applyFont="1" applyFill="1" applyBorder="1"/>
    <xf numFmtId="49" fontId="12" fillId="0" borderId="3" xfId="5" quotePrefix="1" applyNumberFormat="1" applyFont="1" applyFill="1" applyBorder="1" applyAlignment="1">
      <alignment vertical="center" wrapText="1"/>
    </xf>
    <xf numFmtId="0" fontId="10" fillId="0" borderId="3" xfId="5" applyNumberFormat="1" applyFont="1" applyFill="1" applyBorder="1" applyAlignment="1">
      <alignment horizontal="center" vertical="center"/>
    </xf>
    <xf numFmtId="3" fontId="10" fillId="0" borderId="3" xfId="5" applyNumberFormat="1" applyFont="1" applyFill="1" applyBorder="1" applyAlignment="1">
      <alignment vertical="center"/>
    </xf>
    <xf numFmtId="3" fontId="10" fillId="0" borderId="0" xfId="4" applyNumberFormat="1" applyFont="1" applyFill="1" applyBorder="1" applyAlignment="1">
      <alignment horizontal="center" vertical="center" wrapText="1"/>
    </xf>
    <xf numFmtId="0" fontId="11" fillId="0" borderId="0" xfId="0" applyFont="1" applyAlignment="1"/>
    <xf numFmtId="3" fontId="11" fillId="0" borderId="0" xfId="0" applyNumberFormat="1" applyFont="1" applyFill="1" applyAlignment="1"/>
    <xf numFmtId="0" fontId="11" fillId="0" borderId="0" xfId="0" applyFont="1" applyAlignment="1">
      <alignment horizontal="right"/>
    </xf>
    <xf numFmtId="0" fontId="11" fillId="0" borderId="0" xfId="0" applyFont="1"/>
    <xf numFmtId="0" fontId="18" fillId="0" borderId="0" xfId="0" applyFont="1" applyAlignment="1">
      <alignment vertical="center"/>
    </xf>
    <xf numFmtId="3" fontId="18" fillId="0" borderId="0" xfId="0" applyNumberFormat="1" applyFont="1" applyAlignment="1">
      <alignment vertical="center"/>
    </xf>
    <xf numFmtId="3" fontId="11" fillId="0" borderId="0" xfId="0" applyNumberFormat="1" applyFont="1" applyFill="1"/>
    <xf numFmtId="3" fontId="11" fillId="0" borderId="0" xfId="1" applyNumberFormat="1" applyFont="1"/>
    <xf numFmtId="3" fontId="17" fillId="0" borderId="3" xfId="0" applyNumberFormat="1" applyFont="1" applyBorder="1" applyAlignment="1">
      <alignment horizontal="center" vertical="center" wrapText="1"/>
    </xf>
    <xf numFmtId="3" fontId="17" fillId="0" borderId="3" xfId="1" applyNumberFormat="1" applyFont="1" applyBorder="1" applyAlignment="1">
      <alignment horizontal="center" vertical="center" wrapText="1"/>
    </xf>
    <xf numFmtId="3" fontId="19" fillId="0" borderId="3" xfId="0" applyNumberFormat="1" applyFont="1" applyBorder="1" applyAlignment="1">
      <alignment horizontal="center" vertical="center" wrapText="1"/>
    </xf>
    <xf numFmtId="3" fontId="19" fillId="0" borderId="3" xfId="0" applyNumberFormat="1" applyFont="1" applyFill="1" applyBorder="1" applyAlignment="1">
      <alignment horizontal="center" vertical="center" wrapText="1"/>
    </xf>
    <xf numFmtId="3" fontId="19" fillId="0" borderId="3" xfId="1" applyNumberFormat="1" applyFont="1" applyBorder="1" applyAlignment="1">
      <alignment horizontal="center" vertical="center" wrapText="1"/>
    </xf>
    <xf numFmtId="3" fontId="17" fillId="0" borderId="3" xfId="0" applyNumberFormat="1" applyFont="1" applyBorder="1" applyAlignment="1">
      <alignment vertical="center" wrapText="1"/>
    </xf>
    <xf numFmtId="3" fontId="17" fillId="0" borderId="3" xfId="0" applyNumberFormat="1" applyFont="1" applyBorder="1" applyAlignment="1">
      <alignment horizontal="right" vertical="center" wrapText="1"/>
    </xf>
    <xf numFmtId="3" fontId="17" fillId="0" borderId="3" xfId="1" applyNumberFormat="1" applyFont="1" applyBorder="1" applyAlignment="1">
      <alignment horizontal="right" vertical="center" wrapText="1"/>
    </xf>
    <xf numFmtId="0" fontId="10" fillId="0" borderId="0" xfId="0" applyFont="1"/>
    <xf numFmtId="3" fontId="17" fillId="0" borderId="3" xfId="0" applyNumberFormat="1" applyFont="1" applyFill="1" applyBorder="1" applyAlignment="1">
      <alignment horizontal="right" vertical="center" wrapText="1"/>
    </xf>
    <xf numFmtId="3" fontId="18" fillId="0" borderId="3" xfId="0" applyNumberFormat="1" applyFont="1" applyBorder="1" applyAlignment="1">
      <alignment vertical="center" wrapText="1"/>
    </xf>
    <xf numFmtId="3" fontId="18" fillId="0" borderId="3" xfId="0" applyNumberFormat="1" applyFont="1" applyFill="1" applyBorder="1" applyAlignment="1">
      <alignment vertical="center" wrapText="1"/>
    </xf>
    <xf numFmtId="3" fontId="19" fillId="0" borderId="3" xfId="1" applyNumberFormat="1" applyFont="1" applyBorder="1" applyAlignment="1">
      <alignment horizontal="right" vertical="center" wrapText="1"/>
    </xf>
    <xf numFmtId="3" fontId="17" fillId="0" borderId="3" xfId="0" applyNumberFormat="1" applyFont="1" applyFill="1" applyBorder="1" applyAlignment="1">
      <alignment vertical="center" wrapText="1"/>
    </xf>
    <xf numFmtId="0" fontId="5" fillId="0" borderId="3" xfId="0" applyFont="1" applyBorder="1" applyAlignment="1">
      <alignment vertical="center" wrapText="1"/>
    </xf>
    <xf numFmtId="3" fontId="19" fillId="0" borderId="3" xfId="0" applyNumberFormat="1" applyFont="1" applyBorder="1" applyAlignment="1">
      <alignment vertical="center" wrapText="1"/>
    </xf>
    <xf numFmtId="3" fontId="19" fillId="0" borderId="3" xfId="0" applyNumberFormat="1" applyFont="1" applyFill="1" applyBorder="1" applyAlignment="1">
      <alignment vertical="center" wrapText="1"/>
    </xf>
    <xf numFmtId="0" fontId="19" fillId="0" borderId="3" xfId="0" applyFont="1" applyBorder="1" applyAlignment="1">
      <alignment vertical="center" wrapText="1"/>
    </xf>
    <xf numFmtId="3" fontId="19" fillId="0" borderId="3" xfId="1" applyNumberFormat="1" applyFont="1" applyFill="1" applyBorder="1" applyAlignment="1">
      <alignment vertical="center" wrapText="1"/>
    </xf>
    <xf numFmtId="3" fontId="19" fillId="0" borderId="3" xfId="1" applyNumberFormat="1" applyFont="1" applyFill="1" applyBorder="1" applyAlignment="1">
      <alignment horizontal="right" vertical="center" wrapText="1"/>
    </xf>
    <xf numFmtId="0" fontId="11" fillId="0" borderId="0" xfId="0" applyFont="1" applyFill="1"/>
    <xf numFmtId="0" fontId="19" fillId="0" borderId="3" xfId="0" applyFont="1" applyBorder="1" applyAlignment="1">
      <alignment horizontal="center" vertical="center" wrapText="1"/>
    </xf>
    <xf numFmtId="3" fontId="18" fillId="0" borderId="3" xfId="0" applyNumberFormat="1" applyFont="1" applyBorder="1" applyAlignment="1">
      <alignment horizontal="center" vertical="center" wrapText="1"/>
    </xf>
    <xf numFmtId="3" fontId="17" fillId="0" borderId="3" xfId="1" applyNumberFormat="1" applyFont="1" applyFill="1" applyBorder="1" applyAlignment="1">
      <alignment horizontal="right" vertical="center" wrapText="1"/>
    </xf>
    <xf numFmtId="3" fontId="17" fillId="0" borderId="4" xfId="0" applyNumberFormat="1" applyFont="1" applyBorder="1" applyAlignment="1">
      <alignment horizontal="center" vertical="center" wrapText="1"/>
    </xf>
    <xf numFmtId="3" fontId="17" fillId="0" borderId="4" xfId="0" applyNumberFormat="1" applyFont="1" applyBorder="1" applyAlignment="1">
      <alignment vertical="center" wrapText="1"/>
    </xf>
    <xf numFmtId="3" fontId="17" fillId="0" borderId="4" xfId="0" applyNumberFormat="1" applyFont="1" applyFill="1" applyBorder="1" applyAlignment="1">
      <alignment vertical="center" wrapText="1"/>
    </xf>
    <xf numFmtId="3" fontId="19" fillId="0" borderId="4" xfId="1" applyNumberFormat="1" applyFont="1" applyBorder="1" applyAlignment="1">
      <alignment horizontal="right" vertical="center" wrapText="1"/>
    </xf>
    <xf numFmtId="3" fontId="11" fillId="0" borderId="0" xfId="1" applyNumberFormat="1" applyFont="1" applyAlignment="1">
      <alignment horizontal="right"/>
    </xf>
    <xf numFmtId="0" fontId="21" fillId="0" borderId="3" xfId="0" applyFont="1" applyBorder="1" applyAlignment="1">
      <alignment horizontal="center" vertical="center" wrapText="1"/>
    </xf>
    <xf numFmtId="9" fontId="7" fillId="0" borderId="3" xfId="2" applyFont="1" applyFill="1" applyBorder="1"/>
    <xf numFmtId="9" fontId="3" fillId="0" borderId="3" xfId="2" applyFont="1" applyFill="1" applyBorder="1"/>
    <xf numFmtId="9" fontId="7" fillId="0" borderId="4" xfId="2" applyFont="1" applyFill="1" applyBorder="1"/>
    <xf numFmtId="0" fontId="20" fillId="0" borderId="0" xfId="0" applyFont="1"/>
    <xf numFmtId="0" fontId="7" fillId="0" borderId="3" xfId="3" applyFont="1" applyFill="1" applyBorder="1" applyAlignment="1">
      <alignment horizontal="center"/>
    </xf>
    <xf numFmtId="9" fontId="10" fillId="0" borderId="3" xfId="2" applyFont="1" applyFill="1" applyBorder="1" applyAlignment="1">
      <alignment horizontal="center" vertical="center"/>
    </xf>
    <xf numFmtId="9" fontId="11" fillId="0" borderId="3" xfId="2" applyFont="1" applyFill="1" applyBorder="1" applyAlignment="1">
      <alignment horizontal="center" vertical="center"/>
    </xf>
    <xf numFmtId="3" fontId="19" fillId="0" borderId="3" xfId="0" applyNumberFormat="1" applyFont="1" applyFill="1" applyBorder="1" applyAlignment="1">
      <alignment horizontal="right" vertical="center" wrapText="1"/>
    </xf>
    <xf numFmtId="0" fontId="11" fillId="0" borderId="3" xfId="0" applyFont="1" applyBorder="1"/>
    <xf numFmtId="9" fontId="10" fillId="0" borderId="3" xfId="2" applyFont="1" applyBorder="1"/>
    <xf numFmtId="9" fontId="11" fillId="0" borderId="3" xfId="2" applyFont="1" applyBorder="1"/>
    <xf numFmtId="9" fontId="10" fillId="0" borderId="4" xfId="2" applyFont="1" applyBorder="1"/>
    <xf numFmtId="2" fontId="5" fillId="0" borderId="3" xfId="3" applyNumberFormat="1" applyFont="1" applyFill="1" applyBorder="1" applyAlignment="1">
      <alignment horizontal="center" vertical="center" wrapText="1"/>
    </xf>
    <xf numFmtId="2" fontId="5" fillId="0" borderId="3" xfId="3" applyNumberFormat="1" applyFont="1" applyFill="1" applyBorder="1" applyAlignment="1">
      <alignment horizontal="center" vertical="center" wrapText="1"/>
    </xf>
    <xf numFmtId="0" fontId="10" fillId="0" borderId="3" xfId="5" applyFont="1" applyFill="1" applyBorder="1" applyAlignment="1">
      <alignment horizontal="center" vertical="center"/>
    </xf>
    <xf numFmtId="0" fontId="11" fillId="0" borderId="3" xfId="0" applyFont="1" applyBorder="1" applyAlignment="1">
      <alignment horizontal="center"/>
    </xf>
    <xf numFmtId="0" fontId="11" fillId="0" borderId="0" xfId="5" applyFont="1" applyFill="1" applyAlignment="1">
      <alignment horizontal="center"/>
    </xf>
    <xf numFmtId="0" fontId="10" fillId="0" borderId="3" xfId="5" applyFont="1" applyFill="1" applyBorder="1" applyAlignment="1">
      <alignment wrapText="1"/>
    </xf>
    <xf numFmtId="3" fontId="10" fillId="0" borderId="3" xfId="5" applyNumberFormat="1" applyFont="1" applyFill="1" applyBorder="1"/>
    <xf numFmtId="0" fontId="10" fillId="0" borderId="3" xfId="5" applyFont="1" applyFill="1" applyBorder="1"/>
    <xf numFmtId="0" fontId="10" fillId="0" borderId="4" xfId="5" applyFont="1" applyFill="1" applyBorder="1" applyAlignment="1">
      <alignment horizontal="center"/>
    </xf>
    <xf numFmtId="0" fontId="10" fillId="0" borderId="4" xfId="5" applyFont="1" applyFill="1" applyBorder="1" applyAlignment="1">
      <alignment wrapText="1"/>
    </xf>
    <xf numFmtId="3" fontId="10" fillId="0" borderId="4" xfId="5" applyNumberFormat="1" applyFont="1" applyFill="1" applyBorder="1"/>
    <xf numFmtId="0" fontId="10" fillId="0" borderId="4" xfId="5" applyFont="1" applyFill="1" applyBorder="1"/>
    <xf numFmtId="3" fontId="5" fillId="0" borderId="3" xfId="3" applyNumberFormat="1" applyFont="1" applyFill="1" applyBorder="1" applyAlignment="1">
      <alignment horizontal="center" vertical="center" wrapText="1"/>
    </xf>
    <xf numFmtId="3" fontId="10" fillId="0" borderId="0" xfId="5" applyNumberFormat="1" applyFont="1" applyFill="1" applyBorder="1" applyAlignment="1">
      <alignment horizontal="center" vertical="center"/>
    </xf>
    <xf numFmtId="0" fontId="10" fillId="0" borderId="7" xfId="5" applyFont="1" applyFill="1" applyBorder="1" applyAlignment="1">
      <alignment horizontal="center"/>
    </xf>
    <xf numFmtId="0" fontId="10" fillId="0" borderId="7" xfId="5" applyFont="1" applyFill="1" applyBorder="1" applyAlignment="1">
      <alignment wrapText="1"/>
    </xf>
    <xf numFmtId="3" fontId="10" fillId="0" borderId="7" xfId="5" applyNumberFormat="1" applyFont="1" applyFill="1" applyBorder="1"/>
    <xf numFmtId="0" fontId="10" fillId="0" borderId="7" xfId="5" applyFont="1" applyFill="1" applyBorder="1"/>
    <xf numFmtId="164" fontId="3" fillId="0" borderId="0" xfId="3" applyNumberFormat="1" applyFont="1" applyFill="1" applyAlignment="1">
      <alignment horizontal="center"/>
    </xf>
    <xf numFmtId="0" fontId="3" fillId="0" borderId="0" xfId="3" applyFont="1" applyFill="1" applyAlignment="1">
      <alignment horizontal="center"/>
    </xf>
    <xf numFmtId="3" fontId="5" fillId="0" borderId="2" xfId="3" applyNumberFormat="1" applyFont="1" applyFill="1" applyBorder="1" applyAlignment="1">
      <alignment horizontal="center" vertical="center" wrapText="1"/>
    </xf>
    <xf numFmtId="3" fontId="5" fillId="0" borderId="3" xfId="3" applyNumberFormat="1" applyFont="1" applyFill="1" applyBorder="1" applyAlignment="1">
      <alignment horizontal="center" vertical="center" wrapText="1"/>
    </xf>
    <xf numFmtId="2" fontId="5" fillId="0" borderId="2" xfId="3" applyNumberFormat="1" applyFont="1" applyFill="1" applyBorder="1" applyAlignment="1">
      <alignment horizontal="center" vertical="center" wrapText="1"/>
    </xf>
    <xf numFmtId="2" fontId="5" fillId="0" borderId="3" xfId="3" applyNumberFormat="1" applyFont="1" applyFill="1" applyBorder="1" applyAlignment="1">
      <alignment horizontal="center" vertical="center" wrapText="1"/>
    </xf>
    <xf numFmtId="0" fontId="21" fillId="0" borderId="0" xfId="0" applyFont="1" applyAlignment="1">
      <alignment horizontal="center"/>
    </xf>
    <xf numFmtId="2" fontId="5" fillId="0" borderId="6" xfId="3" applyNumberFormat="1" applyFont="1" applyFill="1" applyBorder="1" applyAlignment="1">
      <alignment horizontal="center" vertical="center" wrapText="1"/>
    </xf>
    <xf numFmtId="2" fontId="5" fillId="0" borderId="5" xfId="3" applyNumberFormat="1" applyFont="1" applyFill="1" applyBorder="1" applyAlignment="1">
      <alignment horizontal="center" vertical="center" wrapText="1"/>
    </xf>
    <xf numFmtId="0" fontId="21" fillId="0" borderId="2" xfId="0" applyFont="1" applyBorder="1" applyAlignment="1">
      <alignment horizontal="center" vertical="center" wrapText="1"/>
    </xf>
    <xf numFmtId="0" fontId="5" fillId="0" borderId="0" xfId="3" applyFont="1" applyFill="1" applyAlignment="1">
      <alignment horizontal="center" vertical="center"/>
    </xf>
    <xf numFmtId="0" fontId="4" fillId="0" borderId="1" xfId="3" applyFont="1" applyFill="1" applyBorder="1" applyAlignment="1">
      <alignment horizontal="right"/>
    </xf>
    <xf numFmtId="0" fontId="22" fillId="0" borderId="0" xfId="0" applyFont="1" applyAlignment="1">
      <alignment horizontal="center" vertical="center"/>
    </xf>
    <xf numFmtId="3" fontId="10" fillId="0" borderId="2" xfId="4" applyNumberFormat="1" applyFont="1" applyFill="1" applyBorder="1" applyAlignment="1">
      <alignment horizontal="center" vertical="center" wrapText="1"/>
    </xf>
    <xf numFmtId="0" fontId="10" fillId="0" borderId="2" xfId="5" applyFont="1" applyFill="1" applyBorder="1" applyAlignment="1">
      <alignment horizontal="center" vertical="center"/>
    </xf>
    <xf numFmtId="0" fontId="10" fillId="0" borderId="3" xfId="5" applyFont="1" applyFill="1" applyBorder="1" applyAlignment="1">
      <alignment horizontal="center" vertical="center"/>
    </xf>
    <xf numFmtId="49" fontId="10" fillId="0" borderId="2" xfId="5" applyNumberFormat="1" applyFont="1" applyFill="1" applyBorder="1" applyAlignment="1">
      <alignment horizontal="center" vertical="center" wrapText="1"/>
    </xf>
    <xf numFmtId="49" fontId="10" fillId="0" borderId="3" xfId="5" applyNumberFormat="1" applyFont="1" applyFill="1" applyBorder="1" applyAlignment="1">
      <alignment horizontal="center" vertical="center" wrapText="1"/>
    </xf>
    <xf numFmtId="14" fontId="10" fillId="0" borderId="2" xfId="6" applyNumberFormat="1" applyFont="1" applyFill="1" applyBorder="1" applyAlignment="1">
      <alignment horizontal="center" vertical="center" wrapText="1"/>
    </xf>
    <xf numFmtId="14" fontId="10" fillId="0" borderId="3" xfId="6" applyNumberFormat="1" applyFont="1" applyFill="1" applyBorder="1" applyAlignment="1">
      <alignment horizontal="center" vertical="center" wrapText="1"/>
    </xf>
    <xf numFmtId="3" fontId="10" fillId="0" borderId="0" xfId="5" applyNumberFormat="1" applyFont="1" applyFill="1" applyAlignment="1">
      <alignment horizontal="right"/>
    </xf>
    <xf numFmtId="0" fontId="20" fillId="0" borderId="0" xfId="0" applyFont="1" applyAlignment="1">
      <alignment horizontal="left"/>
    </xf>
    <xf numFmtId="3" fontId="17" fillId="0" borderId="2" xfId="0" applyNumberFormat="1" applyFont="1" applyBorder="1" applyAlignment="1">
      <alignment horizontal="center" vertical="center" wrapText="1"/>
    </xf>
    <xf numFmtId="3" fontId="17" fillId="0" borderId="3" xfId="0" applyNumberFormat="1" applyFont="1" applyBorder="1" applyAlignment="1">
      <alignment horizontal="center" vertical="center" wrapText="1"/>
    </xf>
    <xf numFmtId="0" fontId="17" fillId="0" borderId="0" xfId="0" applyFont="1" applyAlignment="1">
      <alignment horizontal="center" vertical="center"/>
    </xf>
    <xf numFmtId="0" fontId="21" fillId="0" borderId="0" xfId="0" applyFont="1" applyAlignment="1">
      <alignment horizontal="right"/>
    </xf>
    <xf numFmtId="3" fontId="17" fillId="0" borderId="2" xfId="1" applyNumberFormat="1" applyFont="1" applyBorder="1" applyAlignment="1">
      <alignment horizontal="center" vertical="center" wrapText="1"/>
    </xf>
    <xf numFmtId="14" fontId="17" fillId="0" borderId="6" xfId="0" applyNumberFormat="1" applyFont="1" applyFill="1" applyBorder="1" applyAlignment="1">
      <alignment horizontal="center" vertical="center" wrapText="1"/>
    </xf>
    <xf numFmtId="14" fontId="17" fillId="0" borderId="5" xfId="0" applyNumberFormat="1" applyFont="1" applyFill="1" applyBorder="1" applyAlignment="1">
      <alignment horizontal="center" vertical="center" wrapText="1"/>
    </xf>
  </cellXfs>
  <cellStyles count="8">
    <cellStyle name="Comma" xfId="1" builtinId="3"/>
    <cellStyle name="Normal" xfId="0" builtinId="0"/>
    <cellStyle name="Normal 14" xfId="3"/>
    <cellStyle name="Normal 2_Phu luc dinh kem Thong tu 69" xfId="6"/>
    <cellStyle name="Normal_Mau giao thu (Bo)_Phu luc dinh kem Thong tu 69" xfId="5"/>
    <cellStyle name="Normal_Phu luc dinh kem Thong tu 69" xfId="4"/>
    <cellStyle name="Percent" xfId="2" builtinId="5"/>
    <cellStyle name="Style 1" xfId="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3.xml"/><Relationship Id="rId5" Type="http://schemas.openxmlformats.org/officeDocument/2006/relationships/externalLink" Target="externalLinks/externalLink2.xml"/><Relationship Id="rId10" Type="http://schemas.openxmlformats.org/officeDocument/2006/relationships/calcChain" Target="calcChain.xml"/><Relationship Id="rId4" Type="http://schemas.openxmlformats.org/officeDocument/2006/relationships/externalLink" Target="externalLinks/externalLink1.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phatloc\Downloads\b&#225;o%20c&#225;o%20s&#7903;%20k&#7871;%20ho&#7841;ch%20th&#225;ng%2009.202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Ng&#7885;c%20em\T&#7893;ng%20h&#7907;p\Quy&#7871;t%20to&#225;n\Quy&#7871;t%20to&#225;n%20thu%20NSNN%202020(B&#225;o%20c&#225;o%20BTC%20tr&#432;&#7899;c%201-10).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Users\phatloc\Downloads\9%20thang%20202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9"/>
      <sheetName val="thu quý III"/>
      <sheetName val="Vốn ngoài nước"/>
      <sheetName val="Chi tháng 9"/>
      <sheetName val="Chi quý III"/>
      <sheetName val="BC tháng"/>
      <sheetName val="BC quý"/>
    </sheetNames>
    <sheetDataSet>
      <sheetData sheetId="0">
        <row r="12">
          <cell r="O12">
            <v>293775.63001099997</v>
          </cell>
        </row>
      </sheetData>
      <sheetData sheetId="1">
        <row r="12">
          <cell r="H12">
            <v>299504.53292000003</v>
          </cell>
        </row>
        <row r="89">
          <cell r="N89">
            <v>14667269.665904</v>
          </cell>
        </row>
      </sheetData>
      <sheetData sheetId="2" refreshError="1"/>
      <sheetData sheetId="3" refreshError="1"/>
      <sheetData sheetId="4" refreshError="1"/>
      <sheetData sheetId="5" refreshError="1"/>
      <sheetData sheetId="6"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60-342 "/>
      <sheetName val="B60-342  (2)"/>
      <sheetName val="B61-342"/>
      <sheetName val="B61-342 (2)"/>
      <sheetName val="B63-342"/>
      <sheetName val="B63-342 (3)"/>
      <sheetName val="B63-342 Hop nhom"/>
      <sheetName val="B63-342 HN)"/>
      <sheetName val="Biêu 50-31"/>
      <sheetName val="Biêu 50-31 (2)"/>
      <sheetName val="Biêu 48-31 "/>
      <sheetName val="Biêu 49-31"/>
      <sheetName val="BSMT"/>
      <sheetName val="theo sắc thuế"/>
      <sheetName val="Các quỹ"/>
      <sheetName val="Biểu 57-31"/>
      <sheetName val="Vay - Nợ "/>
      <sheetName val="Đối chiếu KB"/>
      <sheetName val="Vay no theo mau BTC"/>
    </sheetNames>
    <sheetDataSet>
      <sheetData sheetId="0"/>
      <sheetData sheetId="1"/>
      <sheetData sheetId="2">
        <row r="12">
          <cell r="E12">
            <v>535092149329</v>
          </cell>
        </row>
        <row r="14">
          <cell r="E14">
            <v>456103890365</v>
          </cell>
        </row>
        <row r="15">
          <cell r="E15">
            <v>478259701135</v>
          </cell>
        </row>
        <row r="17">
          <cell r="E17">
            <v>1165650592</v>
          </cell>
        </row>
        <row r="22">
          <cell r="E22">
            <v>55708263205</v>
          </cell>
        </row>
        <row r="23">
          <cell r="E23">
            <v>21459061263</v>
          </cell>
        </row>
        <row r="26">
          <cell r="E26">
            <v>202383739</v>
          </cell>
        </row>
        <row r="28">
          <cell r="E28">
            <v>1357287062906</v>
          </cell>
        </row>
        <row r="30">
          <cell r="E30">
            <v>7205929133923</v>
          </cell>
        </row>
        <row r="33">
          <cell r="E33">
            <v>16409475207</v>
          </cell>
        </row>
        <row r="35">
          <cell r="E35">
            <v>2040713319</v>
          </cell>
        </row>
        <row r="42">
          <cell r="E42">
            <v>1853223870203</v>
          </cell>
        </row>
        <row r="43">
          <cell r="E43">
            <v>830484758598</v>
          </cell>
        </row>
        <row r="44">
          <cell r="E44">
            <v>84788976644</v>
          </cell>
        </row>
        <row r="46">
          <cell r="E46">
            <v>4365253041</v>
          </cell>
        </row>
        <row r="49">
          <cell r="E49">
            <v>598266011882</v>
          </cell>
        </row>
        <row r="51">
          <cell r="E51">
            <v>44773049543</v>
          </cell>
        </row>
        <row r="52">
          <cell r="E52">
            <v>3171598612944</v>
          </cell>
        </row>
        <row r="53">
          <cell r="E53">
            <v>914215217279</v>
          </cell>
        </row>
        <row r="54">
          <cell r="E54">
            <v>397652734580</v>
          </cell>
        </row>
        <row r="55">
          <cell r="E55">
            <v>236793399769</v>
          </cell>
        </row>
        <row r="56">
          <cell r="E56">
            <v>106674799191</v>
          </cell>
        </row>
        <row r="57">
          <cell r="E57">
            <v>30837551762</v>
          </cell>
        </row>
        <row r="60">
          <cell r="E60">
            <v>5769493085139</v>
          </cell>
        </row>
        <row r="63">
          <cell r="E63">
            <v>249214931781</v>
          </cell>
        </row>
        <row r="74">
          <cell r="E74">
            <v>479534034231</v>
          </cell>
        </row>
        <row r="75">
          <cell r="E75">
            <v>85323519623</v>
          </cell>
        </row>
        <row r="76">
          <cell r="E76">
            <v>8903363763</v>
          </cell>
        </row>
        <row r="79">
          <cell r="E79">
            <v>65592689829</v>
          </cell>
        </row>
        <row r="80">
          <cell r="E80">
            <v>17666060400</v>
          </cell>
        </row>
        <row r="81">
          <cell r="E81">
            <v>21878796058</v>
          </cell>
        </row>
        <row r="93">
          <cell r="E93">
            <v>6375436812940</v>
          </cell>
        </row>
        <row r="94">
          <cell r="E94">
            <v>67166235996</v>
          </cell>
        </row>
        <row r="95">
          <cell r="E95">
            <v>687030148683</v>
          </cell>
        </row>
        <row r="96">
          <cell r="E96">
            <v>59224148</v>
          </cell>
        </row>
        <row r="97">
          <cell r="E97">
            <v>5596748446064</v>
          </cell>
        </row>
        <row r="98">
          <cell r="E98">
            <v>6918970210</v>
          </cell>
        </row>
        <row r="100">
          <cell r="E100">
            <v>10199904585</v>
          </cell>
        </row>
        <row r="102">
          <cell r="E102">
            <v>7313883254</v>
          </cell>
        </row>
        <row r="104">
          <cell r="E104">
            <v>30005000997</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hu"/>
      <sheetName val="chi"/>
      <sheetName val="nguon con lai"/>
    </sheetNames>
    <sheetDataSet>
      <sheetData sheetId="0" refreshError="1"/>
      <sheetData sheetId="1">
        <row r="13">
          <cell r="V13">
            <v>7268765</v>
          </cell>
        </row>
        <row r="61">
          <cell r="V61">
            <v>1000</v>
          </cell>
        </row>
      </sheetData>
      <sheetData sheetId="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7"/>
  <sheetViews>
    <sheetView tabSelected="1" topLeftCell="B1" workbookViewId="0">
      <selection activeCell="H26" sqref="H26:I28"/>
    </sheetView>
  </sheetViews>
  <sheetFormatPr defaultRowHeight="15.75" x14ac:dyDescent="0.25"/>
  <cols>
    <col min="1" max="1" width="5.42578125" style="1" customWidth="1"/>
    <col min="2" max="2" width="45.5703125" style="2" customWidth="1"/>
    <col min="3" max="3" width="12.5703125" style="2" customWidth="1"/>
    <col min="4" max="4" width="12.5703125" style="1" customWidth="1"/>
    <col min="5" max="5" width="12.5703125" style="2" customWidth="1"/>
    <col min="6" max="7" width="10.28515625" style="2" customWidth="1"/>
    <col min="8" max="8" width="10.140625" style="2" bestFit="1" customWidth="1"/>
    <col min="9" max="241" width="9.140625" style="2"/>
    <col min="242" max="242" width="7.85546875" style="2" customWidth="1"/>
    <col min="243" max="243" width="47.5703125" style="2" customWidth="1"/>
    <col min="244" max="246" width="0" style="2" hidden="1" customWidth="1"/>
    <col min="247" max="248" width="14.7109375" style="2" customWidth="1"/>
    <col min="249" max="249" width="0" style="2" hidden="1" customWidth="1"/>
    <col min="250" max="252" width="14.7109375" style="2" customWidth="1"/>
    <col min="253" max="259" width="0" style="2" hidden="1" customWidth="1"/>
    <col min="260" max="261" width="10.28515625" style="2" customWidth="1"/>
    <col min="262" max="497" width="9.140625" style="2"/>
    <col min="498" max="498" width="7.85546875" style="2" customWidth="1"/>
    <col min="499" max="499" width="47.5703125" style="2" customWidth="1"/>
    <col min="500" max="502" width="0" style="2" hidden="1" customWidth="1"/>
    <col min="503" max="504" width="14.7109375" style="2" customWidth="1"/>
    <col min="505" max="505" width="0" style="2" hidden="1" customWidth="1"/>
    <col min="506" max="508" width="14.7109375" style="2" customWidth="1"/>
    <col min="509" max="515" width="0" style="2" hidden="1" customWidth="1"/>
    <col min="516" max="517" width="10.28515625" style="2" customWidth="1"/>
    <col min="518" max="753" width="9.140625" style="2"/>
    <col min="754" max="754" width="7.85546875" style="2" customWidth="1"/>
    <col min="755" max="755" width="47.5703125" style="2" customWidth="1"/>
    <col min="756" max="758" width="0" style="2" hidden="1" customWidth="1"/>
    <col min="759" max="760" width="14.7109375" style="2" customWidth="1"/>
    <col min="761" max="761" width="0" style="2" hidden="1" customWidth="1"/>
    <col min="762" max="764" width="14.7109375" style="2" customWidth="1"/>
    <col min="765" max="771" width="0" style="2" hidden="1" customWidth="1"/>
    <col min="772" max="773" width="10.28515625" style="2" customWidth="1"/>
    <col min="774" max="1009" width="9.140625" style="2"/>
    <col min="1010" max="1010" width="7.85546875" style="2" customWidth="1"/>
    <col min="1011" max="1011" width="47.5703125" style="2" customWidth="1"/>
    <col min="1012" max="1014" width="0" style="2" hidden="1" customWidth="1"/>
    <col min="1015" max="1016" width="14.7109375" style="2" customWidth="1"/>
    <col min="1017" max="1017" width="0" style="2" hidden="1" customWidth="1"/>
    <col min="1018" max="1020" width="14.7109375" style="2" customWidth="1"/>
    <col min="1021" max="1027" width="0" style="2" hidden="1" customWidth="1"/>
    <col min="1028" max="1029" width="10.28515625" style="2" customWidth="1"/>
    <col min="1030" max="1265" width="9.140625" style="2"/>
    <col min="1266" max="1266" width="7.85546875" style="2" customWidth="1"/>
    <col min="1267" max="1267" width="47.5703125" style="2" customWidth="1"/>
    <col min="1268" max="1270" width="0" style="2" hidden="1" customWidth="1"/>
    <col min="1271" max="1272" width="14.7109375" style="2" customWidth="1"/>
    <col min="1273" max="1273" width="0" style="2" hidden="1" customWidth="1"/>
    <col min="1274" max="1276" width="14.7109375" style="2" customWidth="1"/>
    <col min="1277" max="1283" width="0" style="2" hidden="1" customWidth="1"/>
    <col min="1284" max="1285" width="10.28515625" style="2" customWidth="1"/>
    <col min="1286" max="1521" width="9.140625" style="2"/>
    <col min="1522" max="1522" width="7.85546875" style="2" customWidth="1"/>
    <col min="1523" max="1523" width="47.5703125" style="2" customWidth="1"/>
    <col min="1524" max="1526" width="0" style="2" hidden="1" customWidth="1"/>
    <col min="1527" max="1528" width="14.7109375" style="2" customWidth="1"/>
    <col min="1529" max="1529" width="0" style="2" hidden="1" customWidth="1"/>
    <col min="1530" max="1532" width="14.7109375" style="2" customWidth="1"/>
    <col min="1533" max="1539" width="0" style="2" hidden="1" customWidth="1"/>
    <col min="1540" max="1541" width="10.28515625" style="2" customWidth="1"/>
    <col min="1542" max="1777" width="9.140625" style="2"/>
    <col min="1778" max="1778" width="7.85546875" style="2" customWidth="1"/>
    <col min="1779" max="1779" width="47.5703125" style="2" customWidth="1"/>
    <col min="1780" max="1782" width="0" style="2" hidden="1" customWidth="1"/>
    <col min="1783" max="1784" width="14.7109375" style="2" customWidth="1"/>
    <col min="1785" max="1785" width="0" style="2" hidden="1" customWidth="1"/>
    <col min="1786" max="1788" width="14.7109375" style="2" customWidth="1"/>
    <col min="1789" max="1795" width="0" style="2" hidden="1" customWidth="1"/>
    <col min="1796" max="1797" width="10.28515625" style="2" customWidth="1"/>
    <col min="1798" max="2033" width="9.140625" style="2"/>
    <col min="2034" max="2034" width="7.85546875" style="2" customWidth="1"/>
    <col min="2035" max="2035" width="47.5703125" style="2" customWidth="1"/>
    <col min="2036" max="2038" width="0" style="2" hidden="1" customWidth="1"/>
    <col min="2039" max="2040" width="14.7109375" style="2" customWidth="1"/>
    <col min="2041" max="2041" width="0" style="2" hidden="1" customWidth="1"/>
    <col min="2042" max="2044" width="14.7109375" style="2" customWidth="1"/>
    <col min="2045" max="2051" width="0" style="2" hidden="1" customWidth="1"/>
    <col min="2052" max="2053" width="10.28515625" style="2" customWidth="1"/>
    <col min="2054" max="2289" width="9.140625" style="2"/>
    <col min="2290" max="2290" width="7.85546875" style="2" customWidth="1"/>
    <col min="2291" max="2291" width="47.5703125" style="2" customWidth="1"/>
    <col min="2292" max="2294" width="0" style="2" hidden="1" customWidth="1"/>
    <col min="2295" max="2296" width="14.7109375" style="2" customWidth="1"/>
    <col min="2297" max="2297" width="0" style="2" hidden="1" customWidth="1"/>
    <col min="2298" max="2300" width="14.7109375" style="2" customWidth="1"/>
    <col min="2301" max="2307" width="0" style="2" hidden="1" customWidth="1"/>
    <col min="2308" max="2309" width="10.28515625" style="2" customWidth="1"/>
    <col min="2310" max="2545" width="9.140625" style="2"/>
    <col min="2546" max="2546" width="7.85546875" style="2" customWidth="1"/>
    <col min="2547" max="2547" width="47.5703125" style="2" customWidth="1"/>
    <col min="2548" max="2550" width="0" style="2" hidden="1" customWidth="1"/>
    <col min="2551" max="2552" width="14.7109375" style="2" customWidth="1"/>
    <col min="2553" max="2553" width="0" style="2" hidden="1" customWidth="1"/>
    <col min="2554" max="2556" width="14.7109375" style="2" customWidth="1"/>
    <col min="2557" max="2563" width="0" style="2" hidden="1" customWidth="1"/>
    <col min="2564" max="2565" width="10.28515625" style="2" customWidth="1"/>
    <col min="2566" max="2801" width="9.140625" style="2"/>
    <col min="2802" max="2802" width="7.85546875" style="2" customWidth="1"/>
    <col min="2803" max="2803" width="47.5703125" style="2" customWidth="1"/>
    <col min="2804" max="2806" width="0" style="2" hidden="1" customWidth="1"/>
    <col min="2807" max="2808" width="14.7109375" style="2" customWidth="1"/>
    <col min="2809" max="2809" width="0" style="2" hidden="1" customWidth="1"/>
    <col min="2810" max="2812" width="14.7109375" style="2" customWidth="1"/>
    <col min="2813" max="2819" width="0" style="2" hidden="1" customWidth="1"/>
    <col min="2820" max="2821" width="10.28515625" style="2" customWidth="1"/>
    <col min="2822" max="3057" width="9.140625" style="2"/>
    <col min="3058" max="3058" width="7.85546875" style="2" customWidth="1"/>
    <col min="3059" max="3059" width="47.5703125" style="2" customWidth="1"/>
    <col min="3060" max="3062" width="0" style="2" hidden="1" customWidth="1"/>
    <col min="3063" max="3064" width="14.7109375" style="2" customWidth="1"/>
    <col min="3065" max="3065" width="0" style="2" hidden="1" customWidth="1"/>
    <col min="3066" max="3068" width="14.7109375" style="2" customWidth="1"/>
    <col min="3069" max="3075" width="0" style="2" hidden="1" customWidth="1"/>
    <col min="3076" max="3077" width="10.28515625" style="2" customWidth="1"/>
    <col min="3078" max="3313" width="9.140625" style="2"/>
    <col min="3314" max="3314" width="7.85546875" style="2" customWidth="1"/>
    <col min="3315" max="3315" width="47.5703125" style="2" customWidth="1"/>
    <col min="3316" max="3318" width="0" style="2" hidden="1" customWidth="1"/>
    <col min="3319" max="3320" width="14.7109375" style="2" customWidth="1"/>
    <col min="3321" max="3321" width="0" style="2" hidden="1" customWidth="1"/>
    <col min="3322" max="3324" width="14.7109375" style="2" customWidth="1"/>
    <col min="3325" max="3331" width="0" style="2" hidden="1" customWidth="1"/>
    <col min="3332" max="3333" width="10.28515625" style="2" customWidth="1"/>
    <col min="3334" max="3569" width="9.140625" style="2"/>
    <col min="3570" max="3570" width="7.85546875" style="2" customWidth="1"/>
    <col min="3571" max="3571" width="47.5703125" style="2" customWidth="1"/>
    <col min="3572" max="3574" width="0" style="2" hidden="1" customWidth="1"/>
    <col min="3575" max="3576" width="14.7109375" style="2" customWidth="1"/>
    <col min="3577" max="3577" width="0" style="2" hidden="1" customWidth="1"/>
    <col min="3578" max="3580" width="14.7109375" style="2" customWidth="1"/>
    <col min="3581" max="3587" width="0" style="2" hidden="1" customWidth="1"/>
    <col min="3588" max="3589" width="10.28515625" style="2" customWidth="1"/>
    <col min="3590" max="3825" width="9.140625" style="2"/>
    <col min="3826" max="3826" width="7.85546875" style="2" customWidth="1"/>
    <col min="3827" max="3827" width="47.5703125" style="2" customWidth="1"/>
    <col min="3828" max="3830" width="0" style="2" hidden="1" customWidth="1"/>
    <col min="3831" max="3832" width="14.7109375" style="2" customWidth="1"/>
    <col min="3833" max="3833" width="0" style="2" hidden="1" customWidth="1"/>
    <col min="3834" max="3836" width="14.7109375" style="2" customWidth="1"/>
    <col min="3837" max="3843" width="0" style="2" hidden="1" customWidth="1"/>
    <col min="3844" max="3845" width="10.28515625" style="2" customWidth="1"/>
    <col min="3846" max="4081" width="9.140625" style="2"/>
    <col min="4082" max="4082" width="7.85546875" style="2" customWidth="1"/>
    <col min="4083" max="4083" width="47.5703125" style="2" customWidth="1"/>
    <col min="4084" max="4086" width="0" style="2" hidden="1" customWidth="1"/>
    <col min="4087" max="4088" width="14.7109375" style="2" customWidth="1"/>
    <col min="4089" max="4089" width="0" style="2" hidden="1" customWidth="1"/>
    <col min="4090" max="4092" width="14.7109375" style="2" customWidth="1"/>
    <col min="4093" max="4099" width="0" style="2" hidden="1" customWidth="1"/>
    <col min="4100" max="4101" width="10.28515625" style="2" customWidth="1"/>
    <col min="4102" max="4337" width="9.140625" style="2"/>
    <col min="4338" max="4338" width="7.85546875" style="2" customWidth="1"/>
    <col min="4339" max="4339" width="47.5703125" style="2" customWidth="1"/>
    <col min="4340" max="4342" width="0" style="2" hidden="1" customWidth="1"/>
    <col min="4343" max="4344" width="14.7109375" style="2" customWidth="1"/>
    <col min="4345" max="4345" width="0" style="2" hidden="1" customWidth="1"/>
    <col min="4346" max="4348" width="14.7109375" style="2" customWidth="1"/>
    <col min="4349" max="4355" width="0" style="2" hidden="1" customWidth="1"/>
    <col min="4356" max="4357" width="10.28515625" style="2" customWidth="1"/>
    <col min="4358" max="4593" width="9.140625" style="2"/>
    <col min="4594" max="4594" width="7.85546875" style="2" customWidth="1"/>
    <col min="4595" max="4595" width="47.5703125" style="2" customWidth="1"/>
    <col min="4596" max="4598" width="0" style="2" hidden="1" customWidth="1"/>
    <col min="4599" max="4600" width="14.7109375" style="2" customWidth="1"/>
    <col min="4601" max="4601" width="0" style="2" hidden="1" customWidth="1"/>
    <col min="4602" max="4604" width="14.7109375" style="2" customWidth="1"/>
    <col min="4605" max="4611" width="0" style="2" hidden="1" customWidth="1"/>
    <col min="4612" max="4613" width="10.28515625" style="2" customWidth="1"/>
    <col min="4614" max="4849" width="9.140625" style="2"/>
    <col min="4850" max="4850" width="7.85546875" style="2" customWidth="1"/>
    <col min="4851" max="4851" width="47.5703125" style="2" customWidth="1"/>
    <col min="4852" max="4854" width="0" style="2" hidden="1" customWidth="1"/>
    <col min="4855" max="4856" width="14.7109375" style="2" customWidth="1"/>
    <col min="4857" max="4857" width="0" style="2" hidden="1" customWidth="1"/>
    <col min="4858" max="4860" width="14.7109375" style="2" customWidth="1"/>
    <col min="4861" max="4867" width="0" style="2" hidden="1" customWidth="1"/>
    <col min="4868" max="4869" width="10.28515625" style="2" customWidth="1"/>
    <col min="4870" max="5105" width="9.140625" style="2"/>
    <col min="5106" max="5106" width="7.85546875" style="2" customWidth="1"/>
    <col min="5107" max="5107" width="47.5703125" style="2" customWidth="1"/>
    <col min="5108" max="5110" width="0" style="2" hidden="1" customWidth="1"/>
    <col min="5111" max="5112" width="14.7109375" style="2" customWidth="1"/>
    <col min="5113" max="5113" width="0" style="2" hidden="1" customWidth="1"/>
    <col min="5114" max="5116" width="14.7109375" style="2" customWidth="1"/>
    <col min="5117" max="5123" width="0" style="2" hidden="1" customWidth="1"/>
    <col min="5124" max="5125" width="10.28515625" style="2" customWidth="1"/>
    <col min="5126" max="5361" width="9.140625" style="2"/>
    <col min="5362" max="5362" width="7.85546875" style="2" customWidth="1"/>
    <col min="5363" max="5363" width="47.5703125" style="2" customWidth="1"/>
    <col min="5364" max="5366" width="0" style="2" hidden="1" customWidth="1"/>
    <col min="5367" max="5368" width="14.7109375" style="2" customWidth="1"/>
    <col min="5369" max="5369" width="0" style="2" hidden="1" customWidth="1"/>
    <col min="5370" max="5372" width="14.7109375" style="2" customWidth="1"/>
    <col min="5373" max="5379" width="0" style="2" hidden="1" customWidth="1"/>
    <col min="5380" max="5381" width="10.28515625" style="2" customWidth="1"/>
    <col min="5382" max="5617" width="9.140625" style="2"/>
    <col min="5618" max="5618" width="7.85546875" style="2" customWidth="1"/>
    <col min="5619" max="5619" width="47.5703125" style="2" customWidth="1"/>
    <col min="5620" max="5622" width="0" style="2" hidden="1" customWidth="1"/>
    <col min="5623" max="5624" width="14.7109375" style="2" customWidth="1"/>
    <col min="5625" max="5625" width="0" style="2" hidden="1" customWidth="1"/>
    <col min="5626" max="5628" width="14.7109375" style="2" customWidth="1"/>
    <col min="5629" max="5635" width="0" style="2" hidden="1" customWidth="1"/>
    <col min="5636" max="5637" width="10.28515625" style="2" customWidth="1"/>
    <col min="5638" max="5873" width="9.140625" style="2"/>
    <col min="5874" max="5874" width="7.85546875" style="2" customWidth="1"/>
    <col min="5875" max="5875" width="47.5703125" style="2" customWidth="1"/>
    <col min="5876" max="5878" width="0" style="2" hidden="1" customWidth="1"/>
    <col min="5879" max="5880" width="14.7109375" style="2" customWidth="1"/>
    <col min="5881" max="5881" width="0" style="2" hidden="1" customWidth="1"/>
    <col min="5882" max="5884" width="14.7109375" style="2" customWidth="1"/>
    <col min="5885" max="5891" width="0" style="2" hidden="1" customWidth="1"/>
    <col min="5892" max="5893" width="10.28515625" style="2" customWidth="1"/>
    <col min="5894" max="6129" width="9.140625" style="2"/>
    <col min="6130" max="6130" width="7.85546875" style="2" customWidth="1"/>
    <col min="6131" max="6131" width="47.5703125" style="2" customWidth="1"/>
    <col min="6132" max="6134" width="0" style="2" hidden="1" customWidth="1"/>
    <col min="6135" max="6136" width="14.7109375" style="2" customWidth="1"/>
    <col min="6137" max="6137" width="0" style="2" hidden="1" customWidth="1"/>
    <col min="6138" max="6140" width="14.7109375" style="2" customWidth="1"/>
    <col min="6141" max="6147" width="0" style="2" hidden="1" customWidth="1"/>
    <col min="6148" max="6149" width="10.28515625" style="2" customWidth="1"/>
    <col min="6150" max="6385" width="9.140625" style="2"/>
    <col min="6386" max="6386" width="7.85546875" style="2" customWidth="1"/>
    <col min="6387" max="6387" width="47.5703125" style="2" customWidth="1"/>
    <col min="6388" max="6390" width="0" style="2" hidden="1" customWidth="1"/>
    <col min="6391" max="6392" width="14.7109375" style="2" customWidth="1"/>
    <col min="6393" max="6393" width="0" style="2" hidden="1" customWidth="1"/>
    <col min="6394" max="6396" width="14.7109375" style="2" customWidth="1"/>
    <col min="6397" max="6403" width="0" style="2" hidden="1" customWidth="1"/>
    <col min="6404" max="6405" width="10.28515625" style="2" customWidth="1"/>
    <col min="6406" max="6641" width="9.140625" style="2"/>
    <col min="6642" max="6642" width="7.85546875" style="2" customWidth="1"/>
    <col min="6643" max="6643" width="47.5703125" style="2" customWidth="1"/>
    <col min="6644" max="6646" width="0" style="2" hidden="1" customWidth="1"/>
    <col min="6647" max="6648" width="14.7109375" style="2" customWidth="1"/>
    <col min="6649" max="6649" width="0" style="2" hidden="1" customWidth="1"/>
    <col min="6650" max="6652" width="14.7109375" style="2" customWidth="1"/>
    <col min="6653" max="6659" width="0" style="2" hidden="1" customWidth="1"/>
    <col min="6660" max="6661" width="10.28515625" style="2" customWidth="1"/>
    <col min="6662" max="6897" width="9.140625" style="2"/>
    <col min="6898" max="6898" width="7.85546875" style="2" customWidth="1"/>
    <col min="6899" max="6899" width="47.5703125" style="2" customWidth="1"/>
    <col min="6900" max="6902" width="0" style="2" hidden="1" customWidth="1"/>
    <col min="6903" max="6904" width="14.7109375" style="2" customWidth="1"/>
    <col min="6905" max="6905" width="0" style="2" hidden="1" customWidth="1"/>
    <col min="6906" max="6908" width="14.7109375" style="2" customWidth="1"/>
    <col min="6909" max="6915" width="0" style="2" hidden="1" customWidth="1"/>
    <col min="6916" max="6917" width="10.28515625" style="2" customWidth="1"/>
    <col min="6918" max="7153" width="9.140625" style="2"/>
    <col min="7154" max="7154" width="7.85546875" style="2" customWidth="1"/>
    <col min="7155" max="7155" width="47.5703125" style="2" customWidth="1"/>
    <col min="7156" max="7158" width="0" style="2" hidden="1" customWidth="1"/>
    <col min="7159" max="7160" width="14.7109375" style="2" customWidth="1"/>
    <col min="7161" max="7161" width="0" style="2" hidden="1" customWidth="1"/>
    <col min="7162" max="7164" width="14.7109375" style="2" customWidth="1"/>
    <col min="7165" max="7171" width="0" style="2" hidden="1" customWidth="1"/>
    <col min="7172" max="7173" width="10.28515625" style="2" customWidth="1"/>
    <col min="7174" max="7409" width="9.140625" style="2"/>
    <col min="7410" max="7410" width="7.85546875" style="2" customWidth="1"/>
    <col min="7411" max="7411" width="47.5703125" style="2" customWidth="1"/>
    <col min="7412" max="7414" width="0" style="2" hidden="1" customWidth="1"/>
    <col min="7415" max="7416" width="14.7109375" style="2" customWidth="1"/>
    <col min="7417" max="7417" width="0" style="2" hidden="1" customWidth="1"/>
    <col min="7418" max="7420" width="14.7109375" style="2" customWidth="1"/>
    <col min="7421" max="7427" width="0" style="2" hidden="1" customWidth="1"/>
    <col min="7428" max="7429" width="10.28515625" style="2" customWidth="1"/>
    <col min="7430" max="7665" width="9.140625" style="2"/>
    <col min="7666" max="7666" width="7.85546875" style="2" customWidth="1"/>
    <col min="7667" max="7667" width="47.5703125" style="2" customWidth="1"/>
    <col min="7668" max="7670" width="0" style="2" hidden="1" customWidth="1"/>
    <col min="7671" max="7672" width="14.7109375" style="2" customWidth="1"/>
    <col min="7673" max="7673" width="0" style="2" hidden="1" customWidth="1"/>
    <col min="7674" max="7676" width="14.7109375" style="2" customWidth="1"/>
    <col min="7677" max="7683" width="0" style="2" hidden="1" customWidth="1"/>
    <col min="7684" max="7685" width="10.28515625" style="2" customWidth="1"/>
    <col min="7686" max="7921" width="9.140625" style="2"/>
    <col min="7922" max="7922" width="7.85546875" style="2" customWidth="1"/>
    <col min="7923" max="7923" width="47.5703125" style="2" customWidth="1"/>
    <col min="7924" max="7926" width="0" style="2" hidden="1" customWidth="1"/>
    <col min="7927" max="7928" width="14.7109375" style="2" customWidth="1"/>
    <col min="7929" max="7929" width="0" style="2" hidden="1" customWidth="1"/>
    <col min="7930" max="7932" width="14.7109375" style="2" customWidth="1"/>
    <col min="7933" max="7939" width="0" style="2" hidden="1" customWidth="1"/>
    <col min="7940" max="7941" width="10.28515625" style="2" customWidth="1"/>
    <col min="7942" max="8177" width="9.140625" style="2"/>
    <col min="8178" max="8178" width="7.85546875" style="2" customWidth="1"/>
    <col min="8179" max="8179" width="47.5703125" style="2" customWidth="1"/>
    <col min="8180" max="8182" width="0" style="2" hidden="1" customWidth="1"/>
    <col min="8183" max="8184" width="14.7109375" style="2" customWidth="1"/>
    <col min="8185" max="8185" width="0" style="2" hidden="1" customWidth="1"/>
    <col min="8186" max="8188" width="14.7109375" style="2" customWidth="1"/>
    <col min="8189" max="8195" width="0" style="2" hidden="1" customWidth="1"/>
    <col min="8196" max="8197" width="10.28515625" style="2" customWidth="1"/>
    <col min="8198" max="8433" width="9.140625" style="2"/>
    <col min="8434" max="8434" width="7.85546875" style="2" customWidth="1"/>
    <col min="8435" max="8435" width="47.5703125" style="2" customWidth="1"/>
    <col min="8436" max="8438" width="0" style="2" hidden="1" customWidth="1"/>
    <col min="8439" max="8440" width="14.7109375" style="2" customWidth="1"/>
    <col min="8441" max="8441" width="0" style="2" hidden="1" customWidth="1"/>
    <col min="8442" max="8444" width="14.7109375" style="2" customWidth="1"/>
    <col min="8445" max="8451" width="0" style="2" hidden="1" customWidth="1"/>
    <col min="8452" max="8453" width="10.28515625" style="2" customWidth="1"/>
    <col min="8454" max="8689" width="9.140625" style="2"/>
    <col min="8690" max="8690" width="7.85546875" style="2" customWidth="1"/>
    <col min="8691" max="8691" width="47.5703125" style="2" customWidth="1"/>
    <col min="8692" max="8694" width="0" style="2" hidden="1" customWidth="1"/>
    <col min="8695" max="8696" width="14.7109375" style="2" customWidth="1"/>
    <col min="8697" max="8697" width="0" style="2" hidden="1" customWidth="1"/>
    <col min="8698" max="8700" width="14.7109375" style="2" customWidth="1"/>
    <col min="8701" max="8707" width="0" style="2" hidden="1" customWidth="1"/>
    <col min="8708" max="8709" width="10.28515625" style="2" customWidth="1"/>
    <col min="8710" max="8945" width="9.140625" style="2"/>
    <col min="8946" max="8946" width="7.85546875" style="2" customWidth="1"/>
    <col min="8947" max="8947" width="47.5703125" style="2" customWidth="1"/>
    <col min="8948" max="8950" width="0" style="2" hidden="1" customWidth="1"/>
    <col min="8951" max="8952" width="14.7109375" style="2" customWidth="1"/>
    <col min="8953" max="8953" width="0" style="2" hidden="1" customWidth="1"/>
    <col min="8954" max="8956" width="14.7109375" style="2" customWidth="1"/>
    <col min="8957" max="8963" width="0" style="2" hidden="1" customWidth="1"/>
    <col min="8964" max="8965" width="10.28515625" style="2" customWidth="1"/>
    <col min="8966" max="9201" width="9.140625" style="2"/>
    <col min="9202" max="9202" width="7.85546875" style="2" customWidth="1"/>
    <col min="9203" max="9203" width="47.5703125" style="2" customWidth="1"/>
    <col min="9204" max="9206" width="0" style="2" hidden="1" customWidth="1"/>
    <col min="9207" max="9208" width="14.7109375" style="2" customWidth="1"/>
    <col min="9209" max="9209" width="0" style="2" hidden="1" customWidth="1"/>
    <col min="9210" max="9212" width="14.7109375" style="2" customWidth="1"/>
    <col min="9213" max="9219" width="0" style="2" hidden="1" customWidth="1"/>
    <col min="9220" max="9221" width="10.28515625" style="2" customWidth="1"/>
    <col min="9222" max="9457" width="9.140625" style="2"/>
    <col min="9458" max="9458" width="7.85546875" style="2" customWidth="1"/>
    <col min="9459" max="9459" width="47.5703125" style="2" customWidth="1"/>
    <col min="9460" max="9462" width="0" style="2" hidden="1" customWidth="1"/>
    <col min="9463" max="9464" width="14.7109375" style="2" customWidth="1"/>
    <col min="9465" max="9465" width="0" style="2" hidden="1" customWidth="1"/>
    <col min="9466" max="9468" width="14.7109375" style="2" customWidth="1"/>
    <col min="9469" max="9475" width="0" style="2" hidden="1" customWidth="1"/>
    <col min="9476" max="9477" width="10.28515625" style="2" customWidth="1"/>
    <col min="9478" max="9713" width="9.140625" style="2"/>
    <col min="9714" max="9714" width="7.85546875" style="2" customWidth="1"/>
    <col min="9715" max="9715" width="47.5703125" style="2" customWidth="1"/>
    <col min="9716" max="9718" width="0" style="2" hidden="1" customWidth="1"/>
    <col min="9719" max="9720" width="14.7109375" style="2" customWidth="1"/>
    <col min="9721" max="9721" width="0" style="2" hidden="1" customWidth="1"/>
    <col min="9722" max="9724" width="14.7109375" style="2" customWidth="1"/>
    <col min="9725" max="9731" width="0" style="2" hidden="1" customWidth="1"/>
    <col min="9732" max="9733" width="10.28515625" style="2" customWidth="1"/>
    <col min="9734" max="9969" width="9.140625" style="2"/>
    <col min="9970" max="9970" width="7.85546875" style="2" customWidth="1"/>
    <col min="9971" max="9971" width="47.5703125" style="2" customWidth="1"/>
    <col min="9972" max="9974" width="0" style="2" hidden="1" customWidth="1"/>
    <col min="9975" max="9976" width="14.7109375" style="2" customWidth="1"/>
    <col min="9977" max="9977" width="0" style="2" hidden="1" customWidth="1"/>
    <col min="9978" max="9980" width="14.7109375" style="2" customWidth="1"/>
    <col min="9981" max="9987" width="0" style="2" hidden="1" customWidth="1"/>
    <col min="9988" max="9989" width="10.28515625" style="2" customWidth="1"/>
    <col min="9990" max="10225" width="9.140625" style="2"/>
    <col min="10226" max="10226" width="7.85546875" style="2" customWidth="1"/>
    <col min="10227" max="10227" width="47.5703125" style="2" customWidth="1"/>
    <col min="10228" max="10230" width="0" style="2" hidden="1" customWidth="1"/>
    <col min="10231" max="10232" width="14.7109375" style="2" customWidth="1"/>
    <col min="10233" max="10233" width="0" style="2" hidden="1" customWidth="1"/>
    <col min="10234" max="10236" width="14.7109375" style="2" customWidth="1"/>
    <col min="10237" max="10243" width="0" style="2" hidden="1" customWidth="1"/>
    <col min="10244" max="10245" width="10.28515625" style="2" customWidth="1"/>
    <col min="10246" max="10481" width="9.140625" style="2"/>
    <col min="10482" max="10482" width="7.85546875" style="2" customWidth="1"/>
    <col min="10483" max="10483" width="47.5703125" style="2" customWidth="1"/>
    <col min="10484" max="10486" width="0" style="2" hidden="1" customWidth="1"/>
    <col min="10487" max="10488" width="14.7109375" style="2" customWidth="1"/>
    <col min="10489" max="10489" width="0" style="2" hidden="1" customWidth="1"/>
    <col min="10490" max="10492" width="14.7109375" style="2" customWidth="1"/>
    <col min="10493" max="10499" width="0" style="2" hidden="1" customWidth="1"/>
    <col min="10500" max="10501" width="10.28515625" style="2" customWidth="1"/>
    <col min="10502" max="10737" width="9.140625" style="2"/>
    <col min="10738" max="10738" width="7.85546875" style="2" customWidth="1"/>
    <col min="10739" max="10739" width="47.5703125" style="2" customWidth="1"/>
    <col min="10740" max="10742" width="0" style="2" hidden="1" customWidth="1"/>
    <col min="10743" max="10744" width="14.7109375" style="2" customWidth="1"/>
    <col min="10745" max="10745" width="0" style="2" hidden="1" customWidth="1"/>
    <col min="10746" max="10748" width="14.7109375" style="2" customWidth="1"/>
    <col min="10749" max="10755" width="0" style="2" hidden="1" customWidth="1"/>
    <col min="10756" max="10757" width="10.28515625" style="2" customWidth="1"/>
    <col min="10758" max="10993" width="9.140625" style="2"/>
    <col min="10994" max="10994" width="7.85546875" style="2" customWidth="1"/>
    <col min="10995" max="10995" width="47.5703125" style="2" customWidth="1"/>
    <col min="10996" max="10998" width="0" style="2" hidden="1" customWidth="1"/>
    <col min="10999" max="11000" width="14.7109375" style="2" customWidth="1"/>
    <col min="11001" max="11001" width="0" style="2" hidden="1" customWidth="1"/>
    <col min="11002" max="11004" width="14.7109375" style="2" customWidth="1"/>
    <col min="11005" max="11011" width="0" style="2" hidden="1" customWidth="1"/>
    <col min="11012" max="11013" width="10.28515625" style="2" customWidth="1"/>
    <col min="11014" max="11249" width="9.140625" style="2"/>
    <col min="11250" max="11250" width="7.85546875" style="2" customWidth="1"/>
    <col min="11251" max="11251" width="47.5703125" style="2" customWidth="1"/>
    <col min="11252" max="11254" width="0" style="2" hidden="1" customWidth="1"/>
    <col min="11255" max="11256" width="14.7109375" style="2" customWidth="1"/>
    <col min="11257" max="11257" width="0" style="2" hidden="1" customWidth="1"/>
    <col min="11258" max="11260" width="14.7109375" style="2" customWidth="1"/>
    <col min="11261" max="11267" width="0" style="2" hidden="1" customWidth="1"/>
    <col min="11268" max="11269" width="10.28515625" style="2" customWidth="1"/>
    <col min="11270" max="11505" width="9.140625" style="2"/>
    <col min="11506" max="11506" width="7.85546875" style="2" customWidth="1"/>
    <col min="11507" max="11507" width="47.5703125" style="2" customWidth="1"/>
    <col min="11508" max="11510" width="0" style="2" hidden="1" customWidth="1"/>
    <col min="11511" max="11512" width="14.7109375" style="2" customWidth="1"/>
    <col min="11513" max="11513" width="0" style="2" hidden="1" customWidth="1"/>
    <col min="11514" max="11516" width="14.7109375" style="2" customWidth="1"/>
    <col min="11517" max="11523" width="0" style="2" hidden="1" customWidth="1"/>
    <col min="11524" max="11525" width="10.28515625" style="2" customWidth="1"/>
    <col min="11526" max="11761" width="9.140625" style="2"/>
    <col min="11762" max="11762" width="7.85546875" style="2" customWidth="1"/>
    <col min="11763" max="11763" width="47.5703125" style="2" customWidth="1"/>
    <col min="11764" max="11766" width="0" style="2" hidden="1" customWidth="1"/>
    <col min="11767" max="11768" width="14.7109375" style="2" customWidth="1"/>
    <col min="11769" max="11769" width="0" style="2" hidden="1" customWidth="1"/>
    <col min="11770" max="11772" width="14.7109375" style="2" customWidth="1"/>
    <col min="11773" max="11779" width="0" style="2" hidden="1" customWidth="1"/>
    <col min="11780" max="11781" width="10.28515625" style="2" customWidth="1"/>
    <col min="11782" max="12017" width="9.140625" style="2"/>
    <col min="12018" max="12018" width="7.85546875" style="2" customWidth="1"/>
    <col min="12019" max="12019" width="47.5703125" style="2" customWidth="1"/>
    <col min="12020" max="12022" width="0" style="2" hidden="1" customWidth="1"/>
    <col min="12023" max="12024" width="14.7109375" style="2" customWidth="1"/>
    <col min="12025" max="12025" width="0" style="2" hidden="1" customWidth="1"/>
    <col min="12026" max="12028" width="14.7109375" style="2" customWidth="1"/>
    <col min="12029" max="12035" width="0" style="2" hidden="1" customWidth="1"/>
    <col min="12036" max="12037" width="10.28515625" style="2" customWidth="1"/>
    <col min="12038" max="12273" width="9.140625" style="2"/>
    <col min="12274" max="12274" width="7.85546875" style="2" customWidth="1"/>
    <col min="12275" max="12275" width="47.5703125" style="2" customWidth="1"/>
    <col min="12276" max="12278" width="0" style="2" hidden="1" customWidth="1"/>
    <col min="12279" max="12280" width="14.7109375" style="2" customWidth="1"/>
    <col min="12281" max="12281" width="0" style="2" hidden="1" customWidth="1"/>
    <col min="12282" max="12284" width="14.7109375" style="2" customWidth="1"/>
    <col min="12285" max="12291" width="0" style="2" hidden="1" customWidth="1"/>
    <col min="12292" max="12293" width="10.28515625" style="2" customWidth="1"/>
    <col min="12294" max="12529" width="9.140625" style="2"/>
    <col min="12530" max="12530" width="7.85546875" style="2" customWidth="1"/>
    <col min="12531" max="12531" width="47.5703125" style="2" customWidth="1"/>
    <col min="12532" max="12534" width="0" style="2" hidden="1" customWidth="1"/>
    <col min="12535" max="12536" width="14.7109375" style="2" customWidth="1"/>
    <col min="12537" max="12537" width="0" style="2" hidden="1" customWidth="1"/>
    <col min="12538" max="12540" width="14.7109375" style="2" customWidth="1"/>
    <col min="12541" max="12547" width="0" style="2" hidden="1" customWidth="1"/>
    <col min="12548" max="12549" width="10.28515625" style="2" customWidth="1"/>
    <col min="12550" max="12785" width="9.140625" style="2"/>
    <col min="12786" max="12786" width="7.85546875" style="2" customWidth="1"/>
    <col min="12787" max="12787" width="47.5703125" style="2" customWidth="1"/>
    <col min="12788" max="12790" width="0" style="2" hidden="1" customWidth="1"/>
    <col min="12791" max="12792" width="14.7109375" style="2" customWidth="1"/>
    <col min="12793" max="12793" width="0" style="2" hidden="1" customWidth="1"/>
    <col min="12794" max="12796" width="14.7109375" style="2" customWidth="1"/>
    <col min="12797" max="12803" width="0" style="2" hidden="1" customWidth="1"/>
    <col min="12804" max="12805" width="10.28515625" style="2" customWidth="1"/>
    <col min="12806" max="13041" width="9.140625" style="2"/>
    <col min="13042" max="13042" width="7.85546875" style="2" customWidth="1"/>
    <col min="13043" max="13043" width="47.5703125" style="2" customWidth="1"/>
    <col min="13044" max="13046" width="0" style="2" hidden="1" customWidth="1"/>
    <col min="13047" max="13048" width="14.7109375" style="2" customWidth="1"/>
    <col min="13049" max="13049" width="0" style="2" hidden="1" customWidth="1"/>
    <col min="13050" max="13052" width="14.7109375" style="2" customWidth="1"/>
    <col min="13053" max="13059" width="0" style="2" hidden="1" customWidth="1"/>
    <col min="13060" max="13061" width="10.28515625" style="2" customWidth="1"/>
    <col min="13062" max="13297" width="9.140625" style="2"/>
    <col min="13298" max="13298" width="7.85546875" style="2" customWidth="1"/>
    <col min="13299" max="13299" width="47.5703125" style="2" customWidth="1"/>
    <col min="13300" max="13302" width="0" style="2" hidden="1" customWidth="1"/>
    <col min="13303" max="13304" width="14.7109375" style="2" customWidth="1"/>
    <col min="13305" max="13305" width="0" style="2" hidden="1" customWidth="1"/>
    <col min="13306" max="13308" width="14.7109375" style="2" customWidth="1"/>
    <col min="13309" max="13315" width="0" style="2" hidden="1" customWidth="1"/>
    <col min="13316" max="13317" width="10.28515625" style="2" customWidth="1"/>
    <col min="13318" max="13553" width="9.140625" style="2"/>
    <col min="13554" max="13554" width="7.85546875" style="2" customWidth="1"/>
    <col min="13555" max="13555" width="47.5703125" style="2" customWidth="1"/>
    <col min="13556" max="13558" width="0" style="2" hidden="1" customWidth="1"/>
    <col min="13559" max="13560" width="14.7109375" style="2" customWidth="1"/>
    <col min="13561" max="13561" width="0" style="2" hidden="1" customWidth="1"/>
    <col min="13562" max="13564" width="14.7109375" style="2" customWidth="1"/>
    <col min="13565" max="13571" width="0" style="2" hidden="1" customWidth="1"/>
    <col min="13572" max="13573" width="10.28515625" style="2" customWidth="1"/>
    <col min="13574" max="13809" width="9.140625" style="2"/>
    <col min="13810" max="13810" width="7.85546875" style="2" customWidth="1"/>
    <col min="13811" max="13811" width="47.5703125" style="2" customWidth="1"/>
    <col min="13812" max="13814" width="0" style="2" hidden="1" customWidth="1"/>
    <col min="13815" max="13816" width="14.7109375" style="2" customWidth="1"/>
    <col min="13817" max="13817" width="0" style="2" hidden="1" customWidth="1"/>
    <col min="13818" max="13820" width="14.7109375" style="2" customWidth="1"/>
    <col min="13821" max="13827" width="0" style="2" hidden="1" customWidth="1"/>
    <col min="13828" max="13829" width="10.28515625" style="2" customWidth="1"/>
    <col min="13830" max="14065" width="9.140625" style="2"/>
    <col min="14066" max="14066" width="7.85546875" style="2" customWidth="1"/>
    <col min="14067" max="14067" width="47.5703125" style="2" customWidth="1"/>
    <col min="14068" max="14070" width="0" style="2" hidden="1" customWidth="1"/>
    <col min="14071" max="14072" width="14.7109375" style="2" customWidth="1"/>
    <col min="14073" max="14073" width="0" style="2" hidden="1" customWidth="1"/>
    <col min="14074" max="14076" width="14.7109375" style="2" customWidth="1"/>
    <col min="14077" max="14083" width="0" style="2" hidden="1" customWidth="1"/>
    <col min="14084" max="14085" width="10.28515625" style="2" customWidth="1"/>
    <col min="14086" max="14321" width="9.140625" style="2"/>
    <col min="14322" max="14322" width="7.85546875" style="2" customWidth="1"/>
    <col min="14323" max="14323" width="47.5703125" style="2" customWidth="1"/>
    <col min="14324" max="14326" width="0" style="2" hidden="1" customWidth="1"/>
    <col min="14327" max="14328" width="14.7109375" style="2" customWidth="1"/>
    <col min="14329" max="14329" width="0" style="2" hidden="1" customWidth="1"/>
    <col min="14330" max="14332" width="14.7109375" style="2" customWidth="1"/>
    <col min="14333" max="14339" width="0" style="2" hidden="1" customWidth="1"/>
    <col min="14340" max="14341" width="10.28515625" style="2" customWidth="1"/>
    <col min="14342" max="14577" width="9.140625" style="2"/>
    <col min="14578" max="14578" width="7.85546875" style="2" customWidth="1"/>
    <col min="14579" max="14579" width="47.5703125" style="2" customWidth="1"/>
    <col min="14580" max="14582" width="0" style="2" hidden="1" customWidth="1"/>
    <col min="14583" max="14584" width="14.7109375" style="2" customWidth="1"/>
    <col min="14585" max="14585" width="0" style="2" hidden="1" customWidth="1"/>
    <col min="14586" max="14588" width="14.7109375" style="2" customWidth="1"/>
    <col min="14589" max="14595" width="0" style="2" hidden="1" customWidth="1"/>
    <col min="14596" max="14597" width="10.28515625" style="2" customWidth="1"/>
    <col min="14598" max="14833" width="9.140625" style="2"/>
    <col min="14834" max="14834" width="7.85546875" style="2" customWidth="1"/>
    <col min="14835" max="14835" width="47.5703125" style="2" customWidth="1"/>
    <col min="14836" max="14838" width="0" style="2" hidden="1" customWidth="1"/>
    <col min="14839" max="14840" width="14.7109375" style="2" customWidth="1"/>
    <col min="14841" max="14841" width="0" style="2" hidden="1" customWidth="1"/>
    <col min="14842" max="14844" width="14.7109375" style="2" customWidth="1"/>
    <col min="14845" max="14851" width="0" style="2" hidden="1" customWidth="1"/>
    <col min="14852" max="14853" width="10.28515625" style="2" customWidth="1"/>
    <col min="14854" max="15089" width="9.140625" style="2"/>
    <col min="15090" max="15090" width="7.85546875" style="2" customWidth="1"/>
    <col min="15091" max="15091" width="47.5703125" style="2" customWidth="1"/>
    <col min="15092" max="15094" width="0" style="2" hidden="1" customWidth="1"/>
    <col min="15095" max="15096" width="14.7109375" style="2" customWidth="1"/>
    <col min="15097" max="15097" width="0" style="2" hidden="1" customWidth="1"/>
    <col min="15098" max="15100" width="14.7109375" style="2" customWidth="1"/>
    <col min="15101" max="15107" width="0" style="2" hidden="1" customWidth="1"/>
    <col min="15108" max="15109" width="10.28515625" style="2" customWidth="1"/>
    <col min="15110" max="15345" width="9.140625" style="2"/>
    <col min="15346" max="15346" width="7.85546875" style="2" customWidth="1"/>
    <col min="15347" max="15347" width="47.5703125" style="2" customWidth="1"/>
    <col min="15348" max="15350" width="0" style="2" hidden="1" customWidth="1"/>
    <col min="15351" max="15352" width="14.7109375" style="2" customWidth="1"/>
    <col min="15353" max="15353" width="0" style="2" hidden="1" customWidth="1"/>
    <col min="15354" max="15356" width="14.7109375" style="2" customWidth="1"/>
    <col min="15357" max="15363" width="0" style="2" hidden="1" customWidth="1"/>
    <col min="15364" max="15365" width="10.28515625" style="2" customWidth="1"/>
    <col min="15366" max="15601" width="9.140625" style="2"/>
    <col min="15602" max="15602" width="7.85546875" style="2" customWidth="1"/>
    <col min="15603" max="15603" width="47.5703125" style="2" customWidth="1"/>
    <col min="15604" max="15606" width="0" style="2" hidden="1" customWidth="1"/>
    <col min="15607" max="15608" width="14.7109375" style="2" customWidth="1"/>
    <col min="15609" max="15609" width="0" style="2" hidden="1" customWidth="1"/>
    <col min="15610" max="15612" width="14.7109375" style="2" customWidth="1"/>
    <col min="15613" max="15619" width="0" style="2" hidden="1" customWidth="1"/>
    <col min="15620" max="15621" width="10.28515625" style="2" customWidth="1"/>
    <col min="15622" max="15857" width="9.140625" style="2"/>
    <col min="15858" max="15858" width="7.85546875" style="2" customWidth="1"/>
    <col min="15859" max="15859" width="47.5703125" style="2" customWidth="1"/>
    <col min="15860" max="15862" width="0" style="2" hidden="1" customWidth="1"/>
    <col min="15863" max="15864" width="14.7109375" style="2" customWidth="1"/>
    <col min="15865" max="15865" width="0" style="2" hidden="1" customWidth="1"/>
    <col min="15866" max="15868" width="14.7109375" style="2" customWidth="1"/>
    <col min="15869" max="15875" width="0" style="2" hidden="1" customWidth="1"/>
    <col min="15876" max="15877" width="10.28515625" style="2" customWidth="1"/>
    <col min="15878" max="16113" width="9.140625" style="2"/>
    <col min="16114" max="16114" width="7.85546875" style="2" customWidth="1"/>
    <col min="16115" max="16115" width="47.5703125" style="2" customWidth="1"/>
    <col min="16116" max="16118" width="0" style="2" hidden="1" customWidth="1"/>
    <col min="16119" max="16120" width="14.7109375" style="2" customWidth="1"/>
    <col min="16121" max="16121" width="0" style="2" hidden="1" customWidth="1"/>
    <col min="16122" max="16124" width="14.7109375" style="2" customWidth="1"/>
    <col min="16125" max="16131" width="0" style="2" hidden="1" customWidth="1"/>
    <col min="16132" max="16133" width="10.28515625" style="2" customWidth="1"/>
    <col min="16134" max="16384" width="9.140625" style="2"/>
  </cols>
  <sheetData>
    <row r="1" spans="1:8" ht="16.5" x14ac:dyDescent="0.25">
      <c r="A1" s="133"/>
      <c r="C1" s="3"/>
      <c r="D1" s="3"/>
      <c r="E1" s="166" t="s">
        <v>202</v>
      </c>
      <c r="F1" s="166"/>
      <c r="G1" s="166"/>
    </row>
    <row r="2" spans="1:8" x14ac:dyDescent="0.25">
      <c r="A2" s="170" t="s">
        <v>223</v>
      </c>
      <c r="B2" s="170"/>
      <c r="C2" s="170"/>
      <c r="D2" s="170"/>
      <c r="E2" s="170"/>
      <c r="F2" s="170"/>
      <c r="G2" s="170"/>
    </row>
    <row r="3" spans="1:8" x14ac:dyDescent="0.25">
      <c r="A3" s="4"/>
      <c r="B3" s="5"/>
      <c r="C3" s="4"/>
      <c r="D3" s="4"/>
      <c r="E3" s="171" t="s">
        <v>0</v>
      </c>
      <c r="F3" s="171"/>
      <c r="G3" s="171"/>
    </row>
    <row r="4" spans="1:8" ht="24.75" customHeight="1" x14ac:dyDescent="0.25">
      <c r="A4" s="162" t="s">
        <v>1</v>
      </c>
      <c r="B4" s="164" t="s">
        <v>2</v>
      </c>
      <c r="C4" s="167" t="s">
        <v>217</v>
      </c>
      <c r="D4" s="164" t="s">
        <v>212</v>
      </c>
      <c r="E4" s="164"/>
      <c r="F4" s="169" t="s">
        <v>208</v>
      </c>
      <c r="G4" s="169"/>
    </row>
    <row r="5" spans="1:8" ht="24.75" customHeight="1" x14ac:dyDescent="0.25">
      <c r="A5" s="163"/>
      <c r="B5" s="165"/>
      <c r="C5" s="168"/>
      <c r="D5" s="6" t="s">
        <v>3</v>
      </c>
      <c r="E5" s="6" t="s">
        <v>221</v>
      </c>
      <c r="F5" s="129" t="s">
        <v>3</v>
      </c>
      <c r="G5" s="129" t="s">
        <v>207</v>
      </c>
    </row>
    <row r="6" spans="1:8" ht="18.75" customHeight="1" x14ac:dyDescent="0.25">
      <c r="A6" s="7" t="s">
        <v>4</v>
      </c>
      <c r="B6" s="6" t="s">
        <v>5</v>
      </c>
      <c r="C6" s="8"/>
      <c r="D6" s="9">
        <v>1</v>
      </c>
      <c r="E6" s="8">
        <v>2</v>
      </c>
      <c r="F6" s="134">
        <v>3</v>
      </c>
      <c r="G6" s="134">
        <v>4</v>
      </c>
    </row>
    <row r="7" spans="1:8" s="12" customFormat="1" ht="19.5" customHeight="1" x14ac:dyDescent="0.25">
      <c r="A7" s="7" t="s">
        <v>4</v>
      </c>
      <c r="B7" s="10" t="s">
        <v>6</v>
      </c>
      <c r="C7" s="11">
        <f t="shared" ref="C7:D7" si="0">SUM(C8:C12)</f>
        <v>30725767.808449</v>
      </c>
      <c r="D7" s="11">
        <f t="shared" si="0"/>
        <v>27839100</v>
      </c>
      <c r="E7" s="11">
        <f>SUM(E8:E13)</f>
        <v>33257341.341906011</v>
      </c>
      <c r="F7" s="130">
        <f>E7/D7</f>
        <v>1.1946270296778996</v>
      </c>
      <c r="G7" s="130">
        <f>E7/C7</f>
        <v>1.0823925230848381</v>
      </c>
    </row>
    <row r="8" spans="1:8" ht="19.5" customHeight="1" x14ac:dyDescent="0.25">
      <c r="A8" s="13">
        <v>1</v>
      </c>
      <c r="B8" s="14" t="s">
        <v>7</v>
      </c>
      <c r="C8" s="15">
        <f>'60'!C8</f>
        <v>24350330.995509002</v>
      </c>
      <c r="D8" s="16">
        <f>'60'!D8</f>
        <v>22319100</v>
      </c>
      <c r="E8" s="15">
        <f>'60'!E8</f>
        <v>25518270.331800006</v>
      </c>
      <c r="F8" s="131">
        <f t="shared" ref="F8:F28" si="1">E8/D8</f>
        <v>1.1433377838622527</v>
      </c>
      <c r="G8" s="131">
        <f>E8/C8</f>
        <v>1.0479640024813794</v>
      </c>
    </row>
    <row r="9" spans="1:8" ht="19.5" customHeight="1" x14ac:dyDescent="0.25">
      <c r="A9" s="13">
        <v>2</v>
      </c>
      <c r="B9" s="14" t="s">
        <v>8</v>
      </c>
      <c r="C9" s="15"/>
      <c r="D9" s="16"/>
      <c r="E9" s="15"/>
      <c r="F9" s="131"/>
      <c r="G9" s="131"/>
    </row>
    <row r="10" spans="1:8" ht="19.5" customHeight="1" x14ac:dyDescent="0.25">
      <c r="A10" s="13">
        <v>3</v>
      </c>
      <c r="B10" s="14" t="s">
        <v>9</v>
      </c>
      <c r="C10" s="15">
        <f>'60'!C92</f>
        <v>6375436.8129399996</v>
      </c>
      <c r="D10" s="16">
        <f>'60'!D92</f>
        <v>5520000</v>
      </c>
      <c r="E10" s="15">
        <f>'60'!E92</f>
        <v>7681579.468781</v>
      </c>
      <c r="F10" s="131">
        <f t="shared" si="1"/>
        <v>1.391590483474819</v>
      </c>
      <c r="G10" s="131">
        <f t="shared" ref="G10" si="2">E10/C10</f>
        <v>1.2048710847843349</v>
      </c>
    </row>
    <row r="11" spans="1:8" ht="19.5" customHeight="1" x14ac:dyDescent="0.25">
      <c r="A11" s="13">
        <v>4</v>
      </c>
      <c r="B11" s="14" t="s">
        <v>10</v>
      </c>
      <c r="C11" s="15"/>
      <c r="D11" s="16"/>
      <c r="E11" s="15">
        <f>'60'!E99</f>
        <v>317.38982499999997</v>
      </c>
      <c r="F11" s="130"/>
      <c r="G11" s="130"/>
    </row>
    <row r="12" spans="1:8" ht="19.5" customHeight="1" x14ac:dyDescent="0.25">
      <c r="A12" s="13">
        <v>5</v>
      </c>
      <c r="B12" s="14" t="s">
        <v>215</v>
      </c>
      <c r="C12" s="15">
        <f>'60'!C101</f>
        <v>0</v>
      </c>
      <c r="D12" s="15">
        <f>'60'!D101</f>
        <v>0</v>
      </c>
      <c r="E12" s="15">
        <f>'60'!E100</f>
        <v>25174.1515</v>
      </c>
      <c r="F12" s="130"/>
      <c r="G12" s="130"/>
    </row>
    <row r="13" spans="1:8" ht="19.5" customHeight="1" x14ac:dyDescent="0.25">
      <c r="A13" s="13">
        <v>6</v>
      </c>
      <c r="B13" s="14" t="s">
        <v>21</v>
      </c>
      <c r="C13" s="15"/>
      <c r="D13" s="15"/>
      <c r="E13" s="15">
        <f>'60'!E101</f>
        <v>32000</v>
      </c>
      <c r="F13" s="130"/>
      <c r="G13" s="130"/>
    </row>
    <row r="14" spans="1:8" s="12" customFormat="1" ht="20.25" customHeight="1" x14ac:dyDescent="0.25">
      <c r="A14" s="7" t="s">
        <v>5</v>
      </c>
      <c r="B14" s="10" t="s">
        <v>11</v>
      </c>
      <c r="C14" s="17">
        <f t="shared" ref="C14:D14" si="3">C15+C18+C21+C22+C23</f>
        <v>14900882.665904</v>
      </c>
      <c r="D14" s="17">
        <f t="shared" si="3"/>
        <v>19541833</v>
      </c>
      <c r="E14" s="17">
        <f>E15+E18+E21+E22+E23+E24</f>
        <v>33215960.599349003</v>
      </c>
      <c r="F14" s="130">
        <f t="shared" si="1"/>
        <v>1.6997361813167169</v>
      </c>
      <c r="G14" s="130">
        <f>E14/C14</f>
        <v>2.2291270486515082</v>
      </c>
    </row>
    <row r="15" spans="1:8" s="12" customFormat="1" ht="20.25" customHeight="1" x14ac:dyDescent="0.25">
      <c r="A15" s="7" t="s">
        <v>12</v>
      </c>
      <c r="B15" s="10" t="s">
        <v>13</v>
      </c>
      <c r="C15" s="17">
        <f>'[1]thu quý III'!$N$89</f>
        <v>14667269.665904</v>
      </c>
      <c r="D15" s="18">
        <f>D16+D17</f>
        <v>19082341</v>
      </c>
      <c r="E15" s="17">
        <f>21591494.73834-32000</f>
        <v>21559494.738340002</v>
      </c>
      <c r="F15" s="130">
        <f t="shared" si="1"/>
        <v>1.1298139331196315</v>
      </c>
      <c r="G15" s="130">
        <f>E15/C15</f>
        <v>1.4699051172733182</v>
      </c>
    </row>
    <row r="16" spans="1:8" ht="20.25" customHeight="1" x14ac:dyDescent="0.25">
      <c r="A16" s="13">
        <v>1</v>
      </c>
      <c r="B16" s="14" t="s">
        <v>14</v>
      </c>
      <c r="C16" s="15">
        <v>5005646</v>
      </c>
      <c r="D16" s="16">
        <v>4400820</v>
      </c>
      <c r="E16" s="15">
        <f>E15-E17</f>
        <v>5683039.5126570128</v>
      </c>
      <c r="F16" s="131">
        <f t="shared" si="1"/>
        <v>1.2913592268388647</v>
      </c>
      <c r="G16" s="131">
        <f>E16/C16</f>
        <v>1.1353258925335536</v>
      </c>
      <c r="H16" s="1"/>
    </row>
    <row r="17" spans="1:9" ht="20.25" customHeight="1" x14ac:dyDescent="0.25">
      <c r="A17" s="13">
        <v>2</v>
      </c>
      <c r="B17" s="14" t="s">
        <v>15</v>
      </c>
      <c r="C17" s="15">
        <f>C15-C16</f>
        <v>9661623.6659040004</v>
      </c>
      <c r="D17" s="16">
        <v>14681521</v>
      </c>
      <c r="E17" s="15">
        <f>('60'!E10+'60'!E12+'60'!E13+'60'!E19+'60'!E20+'60'!E21+'60'!E26+'60'!E28+'60'!E31+'60'!E39+'60'!E40+'60'!E41+'60'!E48+'60'!E51)*83%</f>
        <v>15876455.225682989</v>
      </c>
      <c r="F17" s="131">
        <f t="shared" si="1"/>
        <v>1.0813903563318126</v>
      </c>
      <c r="G17" s="131">
        <f>E17/C17</f>
        <v>1.6432491861291609</v>
      </c>
      <c r="H17" s="1"/>
    </row>
    <row r="18" spans="1:9" s="12" customFormat="1" ht="20.25" customHeight="1" x14ac:dyDescent="0.25">
      <c r="A18" s="7" t="s">
        <v>16</v>
      </c>
      <c r="B18" s="10" t="s">
        <v>17</v>
      </c>
      <c r="C18" s="17">
        <v>233613</v>
      </c>
      <c r="D18" s="18">
        <v>459492</v>
      </c>
      <c r="E18" s="17">
        <f>E19+E20</f>
        <v>420989</v>
      </c>
      <c r="F18" s="130">
        <f t="shared" si="1"/>
        <v>0.91620528757845621</v>
      </c>
      <c r="G18" s="130">
        <f>E18/C18</f>
        <v>1.802078651444911</v>
      </c>
    </row>
    <row r="19" spans="1:9" s="12" customFormat="1" ht="20.25" customHeight="1" x14ac:dyDescent="0.25">
      <c r="A19" s="19">
        <v>1</v>
      </c>
      <c r="B19" s="20" t="s">
        <v>18</v>
      </c>
      <c r="C19" s="17"/>
      <c r="D19" s="18"/>
      <c r="E19" s="17"/>
      <c r="F19" s="130"/>
      <c r="G19" s="130"/>
    </row>
    <row r="20" spans="1:9" s="12" customFormat="1" ht="20.25" customHeight="1" x14ac:dyDescent="0.25">
      <c r="A20" s="19">
        <v>2</v>
      </c>
      <c r="B20" s="20" t="s">
        <v>19</v>
      </c>
      <c r="C20" s="17">
        <f>C18</f>
        <v>233613</v>
      </c>
      <c r="D20" s="18">
        <f>D18</f>
        <v>459492</v>
      </c>
      <c r="E20" s="17">
        <v>420989</v>
      </c>
      <c r="F20" s="130"/>
      <c r="G20" s="130"/>
    </row>
    <row r="21" spans="1:9" ht="20.25" customHeight="1" x14ac:dyDescent="0.25">
      <c r="A21" s="7" t="s">
        <v>20</v>
      </c>
      <c r="B21" s="21" t="s">
        <v>21</v>
      </c>
      <c r="C21" s="15"/>
      <c r="D21" s="18"/>
      <c r="E21" s="17">
        <v>32000</v>
      </c>
      <c r="F21" s="130"/>
      <c r="G21" s="130"/>
    </row>
    <row r="22" spans="1:9" ht="16.5" customHeight="1" x14ac:dyDescent="0.25">
      <c r="A22" s="7" t="s">
        <v>22</v>
      </c>
      <c r="B22" s="10" t="s">
        <v>23</v>
      </c>
      <c r="C22" s="15"/>
      <c r="D22" s="18"/>
      <c r="E22" s="17">
        <v>14924.672042</v>
      </c>
      <c r="F22" s="130"/>
      <c r="G22" s="130"/>
    </row>
    <row r="23" spans="1:9" s="12" customFormat="1" ht="21" customHeight="1" x14ac:dyDescent="0.25">
      <c r="A23" s="7" t="s">
        <v>24</v>
      </c>
      <c r="B23" s="10" t="s">
        <v>25</v>
      </c>
      <c r="C23" s="17"/>
      <c r="D23" s="18"/>
      <c r="E23" s="17">
        <v>11164228.504159</v>
      </c>
      <c r="F23" s="130"/>
      <c r="G23" s="130"/>
    </row>
    <row r="24" spans="1:9" s="12" customFormat="1" ht="21" customHeight="1" x14ac:dyDescent="0.25">
      <c r="A24" s="154" t="s">
        <v>218</v>
      </c>
      <c r="B24" s="10" t="s">
        <v>219</v>
      </c>
      <c r="C24" s="17"/>
      <c r="D24" s="18"/>
      <c r="E24" s="17">
        <v>24323.684808000002</v>
      </c>
      <c r="F24" s="130"/>
      <c r="G24" s="130"/>
    </row>
    <row r="25" spans="1:9" s="12" customFormat="1" ht="32.25" customHeight="1" x14ac:dyDescent="0.25">
      <c r="A25" s="7" t="s">
        <v>26</v>
      </c>
      <c r="B25" s="10" t="s">
        <v>27</v>
      </c>
      <c r="C25" s="17">
        <f>C26+C33+C37+C38</f>
        <v>19417145</v>
      </c>
      <c r="D25" s="17">
        <f t="shared" ref="D25" si="4">D26+D33+D37</f>
        <v>19055827</v>
      </c>
      <c r="E25" s="17">
        <f>E26+E33+E37+E38</f>
        <v>21216425.213978</v>
      </c>
      <c r="F25" s="130">
        <f t="shared" si="1"/>
        <v>1.1133825477098422</v>
      </c>
      <c r="G25" s="130">
        <f>E25/C25</f>
        <v>1.0926645093281222</v>
      </c>
    </row>
    <row r="26" spans="1:9" s="12" customFormat="1" ht="16.5" customHeight="1" x14ac:dyDescent="0.25">
      <c r="A26" s="7" t="s">
        <v>12</v>
      </c>
      <c r="B26" s="10" t="s">
        <v>28</v>
      </c>
      <c r="C26" s="17">
        <f>SUM(C27:C32)</f>
        <v>19400549</v>
      </c>
      <c r="D26" s="17">
        <f t="shared" ref="D26:E26" si="5">SUM(D27:D32)</f>
        <v>18692617</v>
      </c>
      <c r="E26" s="17">
        <f t="shared" si="5"/>
        <v>20795436.213978</v>
      </c>
      <c r="F26" s="130">
        <f t="shared" si="1"/>
        <v>1.1124946396739419</v>
      </c>
      <c r="G26" s="130">
        <f>E26/C26</f>
        <v>1.0718993681043769</v>
      </c>
    </row>
    <row r="27" spans="1:9" ht="16.5" customHeight="1" x14ac:dyDescent="0.25">
      <c r="A27" s="13">
        <v>1</v>
      </c>
      <c r="B27" s="14" t="s">
        <v>29</v>
      </c>
      <c r="C27" s="15">
        <f>'61'!C11</f>
        <v>10876372</v>
      </c>
      <c r="D27" s="16">
        <f>'61'!D11</f>
        <v>5886045</v>
      </c>
      <c r="E27" s="15">
        <f>'61'!E11</f>
        <v>9953022.213978</v>
      </c>
      <c r="F27" s="131">
        <f t="shared" si="1"/>
        <v>1.6909524500709729</v>
      </c>
      <c r="G27" s="131">
        <f>E27/C27</f>
        <v>0.91510498298311238</v>
      </c>
      <c r="I27" s="12"/>
    </row>
    <row r="28" spans="1:9" ht="16.5" customHeight="1" x14ac:dyDescent="0.25">
      <c r="A28" s="13">
        <v>2</v>
      </c>
      <c r="B28" s="14" t="s">
        <v>30</v>
      </c>
      <c r="C28" s="15">
        <f>'61'!C42</f>
        <v>8504909</v>
      </c>
      <c r="D28" s="16">
        <f>'61'!D42</f>
        <v>10086297</v>
      </c>
      <c r="E28" s="15">
        <f>'61'!E42</f>
        <v>8500000</v>
      </c>
      <c r="F28" s="131">
        <f t="shared" si="1"/>
        <v>0.84272751436924775</v>
      </c>
      <c r="G28" s="131">
        <f>E28/C28</f>
        <v>0.99942280393593863</v>
      </c>
      <c r="I28" s="12"/>
    </row>
    <row r="29" spans="1:9" ht="16.5" customHeight="1" x14ac:dyDescent="0.25">
      <c r="A29" s="13">
        <v>3</v>
      </c>
      <c r="B29" s="14" t="s">
        <v>31</v>
      </c>
      <c r="C29" s="15">
        <f>'61'!C54</f>
        <v>18268</v>
      </c>
      <c r="D29" s="16">
        <f>'61'!D54</f>
        <v>8300</v>
      </c>
      <c r="E29" s="15">
        <f>'61'!E54</f>
        <v>4287</v>
      </c>
      <c r="F29" s="131"/>
      <c r="G29" s="131"/>
    </row>
    <row r="30" spans="1:9" ht="16.5" customHeight="1" x14ac:dyDescent="0.25">
      <c r="A30" s="13">
        <v>4</v>
      </c>
      <c r="B30" s="14" t="s">
        <v>32</v>
      </c>
      <c r="C30" s="15">
        <f>'61'!C55</f>
        <v>1000</v>
      </c>
      <c r="D30" s="16">
        <f>'61'!D55</f>
        <v>1000</v>
      </c>
      <c r="E30" s="15">
        <f>'61'!E55</f>
        <v>1000</v>
      </c>
      <c r="F30" s="131"/>
      <c r="G30" s="131"/>
    </row>
    <row r="31" spans="1:9" ht="16.5" customHeight="1" x14ac:dyDescent="0.25">
      <c r="A31" s="13">
        <v>5</v>
      </c>
      <c r="B31" s="14" t="s">
        <v>33</v>
      </c>
      <c r="C31" s="15">
        <f>'61'!C56</f>
        <v>0</v>
      </c>
      <c r="D31" s="16">
        <f>'61'!D56</f>
        <v>373848</v>
      </c>
      <c r="E31" s="15"/>
      <c r="F31" s="130"/>
      <c r="G31" s="130"/>
    </row>
    <row r="32" spans="1:9" ht="16.5" customHeight="1" x14ac:dyDescent="0.25">
      <c r="A32" s="13">
        <v>6</v>
      </c>
      <c r="B32" s="14" t="s">
        <v>34</v>
      </c>
      <c r="C32" s="15">
        <f>'61'!C57</f>
        <v>0</v>
      </c>
      <c r="D32" s="16">
        <f>'61'!D57</f>
        <v>2337127</v>
      </c>
      <c r="E32" s="15">
        <f>D32</f>
        <v>2337127</v>
      </c>
      <c r="F32" s="130"/>
      <c r="G32" s="130"/>
    </row>
    <row r="33" spans="1:7" s="12" customFormat="1" ht="18" customHeight="1" x14ac:dyDescent="0.25">
      <c r="A33" s="7" t="s">
        <v>16</v>
      </c>
      <c r="B33" s="10" t="s">
        <v>35</v>
      </c>
      <c r="C33" s="17">
        <f>'61'!C59</f>
        <v>0</v>
      </c>
      <c r="D33" s="18">
        <f>'61'!D59</f>
        <v>363210</v>
      </c>
      <c r="E33" s="17">
        <f>'61'!E59</f>
        <v>420989</v>
      </c>
      <c r="F33" s="130"/>
      <c r="G33" s="130"/>
    </row>
    <row r="34" spans="1:7" ht="18" customHeight="1" x14ac:dyDescent="0.25">
      <c r="A34" s="22">
        <v>1</v>
      </c>
      <c r="B34" s="23" t="s">
        <v>36</v>
      </c>
      <c r="C34" s="15">
        <f>'61'!C60</f>
        <v>0</v>
      </c>
      <c r="D34" s="16">
        <f>'61'!D61</f>
        <v>307526</v>
      </c>
      <c r="E34" s="15">
        <f>'61'!E61</f>
        <v>359556</v>
      </c>
      <c r="F34" s="130"/>
      <c r="G34" s="130"/>
    </row>
    <row r="35" spans="1:7" ht="18" customHeight="1" x14ac:dyDescent="0.25">
      <c r="A35" s="22">
        <v>2</v>
      </c>
      <c r="B35" s="23" t="s">
        <v>37</v>
      </c>
      <c r="C35" s="15">
        <f>'61'!C61</f>
        <v>0</v>
      </c>
      <c r="D35" s="16">
        <f>'61'!D62</f>
        <v>55684</v>
      </c>
      <c r="E35" s="15">
        <f>'61'!E62</f>
        <v>61433</v>
      </c>
      <c r="F35" s="130"/>
      <c r="G35" s="130"/>
    </row>
    <row r="36" spans="1:7" ht="18" customHeight="1" x14ac:dyDescent="0.25">
      <c r="A36" s="22">
        <v>3</v>
      </c>
      <c r="B36" s="23" t="s">
        <v>38</v>
      </c>
      <c r="C36" s="15">
        <f>'61'!C62</f>
        <v>0</v>
      </c>
      <c r="D36" s="16"/>
      <c r="E36" s="15"/>
      <c r="F36" s="130"/>
      <c r="G36" s="130"/>
    </row>
    <row r="37" spans="1:7" s="12" customFormat="1" ht="16.5" customHeight="1" x14ac:dyDescent="0.25">
      <c r="A37" s="7" t="s">
        <v>20</v>
      </c>
      <c r="B37" s="10" t="s">
        <v>39</v>
      </c>
      <c r="C37" s="17">
        <f>'61'!C63</f>
        <v>16596</v>
      </c>
      <c r="D37" s="18"/>
      <c r="E37" s="17"/>
      <c r="F37" s="130"/>
      <c r="G37" s="130"/>
    </row>
    <row r="38" spans="1:7" s="12" customFormat="1" ht="16.5" customHeight="1" x14ac:dyDescent="0.25">
      <c r="A38" s="7" t="s">
        <v>22</v>
      </c>
      <c r="B38" s="10" t="s">
        <v>40</v>
      </c>
      <c r="C38" s="17">
        <f>'61'!C64</f>
        <v>0</v>
      </c>
      <c r="D38" s="18"/>
      <c r="E38" s="17"/>
      <c r="F38" s="130"/>
      <c r="G38" s="130"/>
    </row>
    <row r="39" spans="1:7" s="12" customFormat="1" ht="30.75" customHeight="1" x14ac:dyDescent="0.25">
      <c r="A39" s="7" t="s">
        <v>41</v>
      </c>
      <c r="B39" s="10" t="s">
        <v>42</v>
      </c>
      <c r="C39" s="17">
        <f>'61'!C65</f>
        <v>0</v>
      </c>
      <c r="D39" s="17"/>
      <c r="E39" s="17"/>
      <c r="F39" s="130"/>
      <c r="G39" s="130"/>
    </row>
    <row r="40" spans="1:7" x14ac:dyDescent="0.25">
      <c r="A40" s="24">
        <v>1</v>
      </c>
      <c r="B40" s="25" t="s">
        <v>43</v>
      </c>
      <c r="C40" s="26">
        <f>'61'!C68</f>
        <v>0</v>
      </c>
      <c r="D40" s="27">
        <f>'61'!D68</f>
        <v>7400</v>
      </c>
      <c r="E40" s="26"/>
      <c r="F40" s="130"/>
      <c r="G40" s="130"/>
    </row>
    <row r="41" spans="1:7" ht="15" hidden="1" customHeight="1" x14ac:dyDescent="0.25">
      <c r="A41" s="13">
        <v>1</v>
      </c>
      <c r="B41" s="14" t="s">
        <v>44</v>
      </c>
      <c r="C41" s="15"/>
      <c r="D41" s="15"/>
      <c r="E41" s="15"/>
      <c r="F41" s="130"/>
      <c r="G41" s="130"/>
    </row>
    <row r="42" spans="1:7" ht="15" hidden="1" customHeight="1" x14ac:dyDescent="0.25">
      <c r="A42" s="13">
        <v>2</v>
      </c>
      <c r="B42" s="14" t="s">
        <v>45</v>
      </c>
      <c r="C42" s="15"/>
      <c r="D42" s="15"/>
      <c r="E42" s="15"/>
      <c r="F42" s="130"/>
      <c r="G42" s="130"/>
    </row>
    <row r="43" spans="1:7" ht="15" hidden="1" customHeight="1" x14ac:dyDescent="0.25">
      <c r="A43" s="13">
        <v>3</v>
      </c>
      <c r="B43" s="14" t="s">
        <v>46</v>
      </c>
      <c r="C43" s="15"/>
      <c r="D43" s="15"/>
      <c r="E43" s="15"/>
      <c r="F43" s="130"/>
      <c r="G43" s="130"/>
    </row>
    <row r="44" spans="1:7" ht="19.5" hidden="1" customHeight="1" x14ac:dyDescent="0.25">
      <c r="A44" s="13">
        <v>4</v>
      </c>
      <c r="B44" s="14" t="s">
        <v>47</v>
      </c>
      <c r="C44" s="15"/>
      <c r="D44" s="15"/>
      <c r="E44" s="15"/>
      <c r="F44" s="130"/>
      <c r="G44" s="130"/>
    </row>
    <row r="45" spans="1:7" x14ac:dyDescent="0.25">
      <c r="A45" s="24">
        <v>2</v>
      </c>
      <c r="B45" s="25" t="s">
        <v>48</v>
      </c>
      <c r="C45" s="26">
        <f>'61'!C66</f>
        <v>0</v>
      </c>
      <c r="D45" s="27">
        <f>'61'!D66</f>
        <v>15000</v>
      </c>
      <c r="E45" s="26"/>
      <c r="F45" s="130"/>
      <c r="G45" s="130"/>
    </row>
    <row r="46" spans="1:7" s="12" customFormat="1" x14ac:dyDescent="0.25">
      <c r="A46" s="28" t="s">
        <v>49</v>
      </c>
      <c r="B46" s="29" t="s">
        <v>50</v>
      </c>
      <c r="C46" s="30"/>
      <c r="D46" s="30"/>
      <c r="E46" s="30"/>
      <c r="F46" s="130"/>
      <c r="G46" s="130"/>
    </row>
    <row r="47" spans="1:7" s="12" customFormat="1" x14ac:dyDescent="0.25">
      <c r="A47" s="24">
        <v>1</v>
      </c>
      <c r="B47" s="31" t="s">
        <v>51</v>
      </c>
      <c r="C47" s="32"/>
      <c r="D47" s="33"/>
      <c r="E47" s="32"/>
      <c r="F47" s="130"/>
      <c r="G47" s="130"/>
    </row>
    <row r="48" spans="1:7" s="12" customFormat="1" ht="31.5" x14ac:dyDescent="0.25">
      <c r="A48" s="24">
        <v>2</v>
      </c>
      <c r="B48" s="34" t="s">
        <v>52</v>
      </c>
      <c r="C48" s="32"/>
      <c r="D48" s="33">
        <f>D40</f>
        <v>7400</v>
      </c>
      <c r="E48" s="35"/>
      <c r="F48" s="130"/>
      <c r="G48" s="130"/>
    </row>
    <row r="49" spans="1:7" s="12" customFormat="1" x14ac:dyDescent="0.25">
      <c r="A49" s="28" t="s">
        <v>53</v>
      </c>
      <c r="B49" s="36" t="s">
        <v>54</v>
      </c>
      <c r="C49" s="32"/>
      <c r="D49" s="37"/>
      <c r="E49" s="32"/>
      <c r="F49" s="130"/>
      <c r="G49" s="130"/>
    </row>
    <row r="50" spans="1:7" x14ac:dyDescent="0.25">
      <c r="A50" s="24">
        <v>1</v>
      </c>
      <c r="B50" s="38" t="s">
        <v>55</v>
      </c>
      <c r="C50" s="35"/>
      <c r="D50" s="33">
        <f>D45</f>
        <v>15000</v>
      </c>
      <c r="E50" s="35"/>
      <c r="F50" s="130"/>
      <c r="G50" s="130"/>
    </row>
    <row r="51" spans="1:7" x14ac:dyDescent="0.25">
      <c r="A51" s="39">
        <v>2</v>
      </c>
      <c r="B51" s="40" t="s">
        <v>56</v>
      </c>
      <c r="C51" s="41"/>
      <c r="D51" s="42"/>
      <c r="E51" s="41"/>
      <c r="F51" s="132"/>
      <c r="G51" s="132"/>
    </row>
    <row r="52" spans="1:7" s="12" customFormat="1" x14ac:dyDescent="0.25">
      <c r="A52" s="43"/>
      <c r="B52" s="44"/>
      <c r="C52" s="45"/>
      <c r="D52" s="46"/>
      <c r="E52" s="45"/>
    </row>
    <row r="53" spans="1:7" s="12" customFormat="1" x14ac:dyDescent="0.25">
      <c r="A53" s="43"/>
      <c r="B53" s="44"/>
      <c r="C53" s="45"/>
      <c r="D53" s="46"/>
      <c r="E53" s="45"/>
    </row>
    <row r="54" spans="1:7" s="12" customFormat="1" x14ac:dyDescent="0.25">
      <c r="A54" s="43"/>
      <c r="B54" s="44"/>
      <c r="C54" s="45"/>
      <c r="D54" s="46"/>
      <c r="E54" s="45"/>
    </row>
    <row r="55" spans="1:7" s="12" customFormat="1" x14ac:dyDescent="0.25">
      <c r="A55" s="43"/>
      <c r="B55" s="44"/>
      <c r="C55" s="45"/>
      <c r="D55" s="46"/>
      <c r="E55" s="45"/>
    </row>
    <row r="56" spans="1:7" s="12" customFormat="1" x14ac:dyDescent="0.25">
      <c r="A56" s="43"/>
      <c r="B56" s="44"/>
      <c r="C56" s="45"/>
      <c r="D56" s="46"/>
      <c r="E56" s="45"/>
    </row>
    <row r="57" spans="1:7" s="12" customFormat="1" x14ac:dyDescent="0.25">
      <c r="A57" s="43"/>
      <c r="B57" s="44"/>
      <c r="C57" s="45"/>
      <c r="D57" s="46"/>
      <c r="E57" s="45"/>
    </row>
    <row r="58" spans="1:7" s="12" customFormat="1" x14ac:dyDescent="0.25">
      <c r="A58" s="43"/>
      <c r="B58" s="44"/>
      <c r="C58" s="45"/>
      <c r="D58" s="46"/>
      <c r="E58" s="45"/>
    </row>
    <row r="59" spans="1:7" s="12" customFormat="1" x14ac:dyDescent="0.25">
      <c r="A59" s="43"/>
      <c r="B59" s="44"/>
      <c r="C59" s="45"/>
      <c r="D59" s="46"/>
      <c r="E59" s="45"/>
    </row>
    <row r="60" spans="1:7" s="12" customFormat="1" x14ac:dyDescent="0.25">
      <c r="A60" s="43"/>
      <c r="B60" s="44"/>
      <c r="C60" s="45"/>
      <c r="D60" s="46"/>
      <c r="E60" s="45"/>
    </row>
    <row r="61" spans="1:7" s="12" customFormat="1" x14ac:dyDescent="0.25">
      <c r="A61" s="43"/>
      <c r="B61" s="44"/>
      <c r="C61" s="45"/>
      <c r="D61" s="46"/>
      <c r="E61" s="45"/>
    </row>
    <row r="63" spans="1:7" x14ac:dyDescent="0.25">
      <c r="C63" s="47"/>
      <c r="E63" s="47"/>
    </row>
    <row r="64" spans="1:7" x14ac:dyDescent="0.25">
      <c r="C64" s="47"/>
      <c r="E64" s="47"/>
    </row>
    <row r="65" spans="3:5" x14ac:dyDescent="0.25">
      <c r="C65" s="47"/>
      <c r="E65" s="47"/>
    </row>
    <row r="66" spans="3:5" x14ac:dyDescent="0.25">
      <c r="C66" s="160"/>
      <c r="D66" s="160"/>
      <c r="E66" s="161"/>
    </row>
    <row r="67" spans="3:5" x14ac:dyDescent="0.25">
      <c r="E67" s="47"/>
    </row>
  </sheetData>
  <mergeCells count="9">
    <mergeCell ref="C66:E66"/>
    <mergeCell ref="A4:A5"/>
    <mergeCell ref="B4:B5"/>
    <mergeCell ref="D4:E4"/>
    <mergeCell ref="E1:G1"/>
    <mergeCell ref="C4:C5"/>
    <mergeCell ref="F4:G4"/>
    <mergeCell ref="A2:G2"/>
    <mergeCell ref="E3:G3"/>
  </mergeCells>
  <pageMargins left="0.70866141732283472" right="0.31496062992125984" top="0.15748031496062992" bottom="0.15748031496062992" header="0.31496062992125984" footer="0.31496062992125984"/>
  <pageSetup paperSize="9" scale="9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32"/>
  <sheetViews>
    <sheetView topLeftCell="A41" zoomScale="85" zoomScaleNormal="85" workbookViewId="0">
      <selection activeCell="C3" sqref="C1:C1048576"/>
    </sheetView>
  </sheetViews>
  <sheetFormatPr defaultColWidth="9" defaultRowHeight="15" x14ac:dyDescent="0.25"/>
  <cols>
    <col min="1" max="1" width="5.5703125" style="146" customWidth="1"/>
    <col min="2" max="2" width="48.5703125" style="48" customWidth="1"/>
    <col min="3" max="3" width="11.5703125" style="49" hidden="1" customWidth="1"/>
    <col min="4" max="5" width="11.5703125" style="49" customWidth="1"/>
    <col min="6" max="7" width="9" style="50"/>
    <col min="8" max="8" width="11.28515625" style="50" bestFit="1" customWidth="1"/>
    <col min="9" max="199" width="9" style="50"/>
    <col min="200" max="200" width="5.5703125" style="50" customWidth="1"/>
    <col min="201" max="201" width="48.5703125" style="50" customWidth="1"/>
    <col min="202" max="205" width="0" style="50" hidden="1" customWidth="1"/>
    <col min="206" max="206" width="14" style="50" customWidth="1"/>
    <col min="207" max="209" width="0" style="50" hidden="1" customWidth="1"/>
    <col min="210" max="210" width="14" style="50" customWidth="1"/>
    <col min="211" max="214" width="0" style="50" hidden="1" customWidth="1"/>
    <col min="215" max="215" width="13.28515625" style="50" customWidth="1"/>
    <col min="216" max="218" width="13.42578125" style="50" customWidth="1"/>
    <col min="219" max="221" width="0" style="50" hidden="1" customWidth="1"/>
    <col min="222" max="223" width="14.5703125" style="50" customWidth="1"/>
    <col min="224" max="254" width="0" style="50" hidden="1" customWidth="1"/>
    <col min="255" max="257" width="9" style="50" customWidth="1"/>
    <col min="258" max="455" width="9" style="50"/>
    <col min="456" max="456" width="5.5703125" style="50" customWidth="1"/>
    <col min="457" max="457" width="48.5703125" style="50" customWidth="1"/>
    <col min="458" max="461" width="0" style="50" hidden="1" customWidth="1"/>
    <col min="462" max="462" width="14" style="50" customWidth="1"/>
    <col min="463" max="465" width="0" style="50" hidden="1" customWidth="1"/>
    <col min="466" max="466" width="14" style="50" customWidth="1"/>
    <col min="467" max="470" width="0" style="50" hidden="1" customWidth="1"/>
    <col min="471" max="471" width="13.28515625" style="50" customWidth="1"/>
    <col min="472" max="474" width="13.42578125" style="50" customWidth="1"/>
    <col min="475" max="477" width="0" style="50" hidden="1" customWidth="1"/>
    <col min="478" max="479" width="14.5703125" style="50" customWidth="1"/>
    <col min="480" max="510" width="0" style="50" hidden="1" customWidth="1"/>
    <col min="511" max="513" width="9" style="50" customWidth="1"/>
    <col min="514" max="711" width="9" style="50"/>
    <col min="712" max="712" width="5.5703125" style="50" customWidth="1"/>
    <col min="713" max="713" width="48.5703125" style="50" customWidth="1"/>
    <col min="714" max="717" width="0" style="50" hidden="1" customWidth="1"/>
    <col min="718" max="718" width="14" style="50" customWidth="1"/>
    <col min="719" max="721" width="0" style="50" hidden="1" customWidth="1"/>
    <col min="722" max="722" width="14" style="50" customWidth="1"/>
    <col min="723" max="726" width="0" style="50" hidden="1" customWidth="1"/>
    <col min="727" max="727" width="13.28515625" style="50" customWidth="1"/>
    <col min="728" max="730" width="13.42578125" style="50" customWidth="1"/>
    <col min="731" max="733" width="0" style="50" hidden="1" customWidth="1"/>
    <col min="734" max="735" width="14.5703125" style="50" customWidth="1"/>
    <col min="736" max="766" width="0" style="50" hidden="1" customWidth="1"/>
    <col min="767" max="769" width="9" style="50" customWidth="1"/>
    <col min="770" max="967" width="9" style="50"/>
    <col min="968" max="968" width="5.5703125" style="50" customWidth="1"/>
    <col min="969" max="969" width="48.5703125" style="50" customWidth="1"/>
    <col min="970" max="973" width="0" style="50" hidden="1" customWidth="1"/>
    <col min="974" max="974" width="14" style="50" customWidth="1"/>
    <col min="975" max="977" width="0" style="50" hidden="1" customWidth="1"/>
    <col min="978" max="978" width="14" style="50" customWidth="1"/>
    <col min="979" max="982" width="0" style="50" hidden="1" customWidth="1"/>
    <col min="983" max="983" width="13.28515625" style="50" customWidth="1"/>
    <col min="984" max="986" width="13.42578125" style="50" customWidth="1"/>
    <col min="987" max="989" width="0" style="50" hidden="1" customWidth="1"/>
    <col min="990" max="991" width="14.5703125" style="50" customWidth="1"/>
    <col min="992" max="1022" width="0" style="50" hidden="1" customWidth="1"/>
    <col min="1023" max="1025" width="9" style="50" customWidth="1"/>
    <col min="1026" max="1223" width="9" style="50"/>
    <col min="1224" max="1224" width="5.5703125" style="50" customWidth="1"/>
    <col min="1225" max="1225" width="48.5703125" style="50" customWidth="1"/>
    <col min="1226" max="1229" width="0" style="50" hidden="1" customWidth="1"/>
    <col min="1230" max="1230" width="14" style="50" customWidth="1"/>
    <col min="1231" max="1233" width="0" style="50" hidden="1" customWidth="1"/>
    <col min="1234" max="1234" width="14" style="50" customWidth="1"/>
    <col min="1235" max="1238" width="0" style="50" hidden="1" customWidth="1"/>
    <col min="1239" max="1239" width="13.28515625" style="50" customWidth="1"/>
    <col min="1240" max="1242" width="13.42578125" style="50" customWidth="1"/>
    <col min="1243" max="1245" width="0" style="50" hidden="1" customWidth="1"/>
    <col min="1246" max="1247" width="14.5703125" style="50" customWidth="1"/>
    <col min="1248" max="1278" width="0" style="50" hidden="1" customWidth="1"/>
    <col min="1279" max="1281" width="9" style="50" customWidth="1"/>
    <col min="1282" max="1479" width="9" style="50"/>
    <col min="1480" max="1480" width="5.5703125" style="50" customWidth="1"/>
    <col min="1481" max="1481" width="48.5703125" style="50" customWidth="1"/>
    <col min="1482" max="1485" width="0" style="50" hidden="1" customWidth="1"/>
    <col min="1486" max="1486" width="14" style="50" customWidth="1"/>
    <col min="1487" max="1489" width="0" style="50" hidden="1" customWidth="1"/>
    <col min="1490" max="1490" width="14" style="50" customWidth="1"/>
    <col min="1491" max="1494" width="0" style="50" hidden="1" customWidth="1"/>
    <col min="1495" max="1495" width="13.28515625" style="50" customWidth="1"/>
    <col min="1496" max="1498" width="13.42578125" style="50" customWidth="1"/>
    <col min="1499" max="1501" width="0" style="50" hidden="1" customWidth="1"/>
    <col min="1502" max="1503" width="14.5703125" style="50" customWidth="1"/>
    <col min="1504" max="1534" width="0" style="50" hidden="1" customWidth="1"/>
    <col min="1535" max="1537" width="9" style="50" customWidth="1"/>
    <col min="1538" max="1735" width="9" style="50"/>
    <col min="1736" max="1736" width="5.5703125" style="50" customWidth="1"/>
    <col min="1737" max="1737" width="48.5703125" style="50" customWidth="1"/>
    <col min="1738" max="1741" width="0" style="50" hidden="1" customWidth="1"/>
    <col min="1742" max="1742" width="14" style="50" customWidth="1"/>
    <col min="1743" max="1745" width="0" style="50" hidden="1" customWidth="1"/>
    <col min="1746" max="1746" width="14" style="50" customWidth="1"/>
    <col min="1747" max="1750" width="0" style="50" hidden="1" customWidth="1"/>
    <col min="1751" max="1751" width="13.28515625" style="50" customWidth="1"/>
    <col min="1752" max="1754" width="13.42578125" style="50" customWidth="1"/>
    <col min="1755" max="1757" width="0" style="50" hidden="1" customWidth="1"/>
    <col min="1758" max="1759" width="14.5703125" style="50" customWidth="1"/>
    <col min="1760" max="1790" width="0" style="50" hidden="1" customWidth="1"/>
    <col min="1791" max="1793" width="9" style="50" customWidth="1"/>
    <col min="1794" max="1991" width="9" style="50"/>
    <col min="1992" max="1992" width="5.5703125" style="50" customWidth="1"/>
    <col min="1993" max="1993" width="48.5703125" style="50" customWidth="1"/>
    <col min="1994" max="1997" width="0" style="50" hidden="1" customWidth="1"/>
    <col min="1998" max="1998" width="14" style="50" customWidth="1"/>
    <col min="1999" max="2001" width="0" style="50" hidden="1" customWidth="1"/>
    <col min="2002" max="2002" width="14" style="50" customWidth="1"/>
    <col min="2003" max="2006" width="0" style="50" hidden="1" customWidth="1"/>
    <col min="2007" max="2007" width="13.28515625" style="50" customWidth="1"/>
    <col min="2008" max="2010" width="13.42578125" style="50" customWidth="1"/>
    <col min="2011" max="2013" width="0" style="50" hidden="1" customWidth="1"/>
    <col min="2014" max="2015" width="14.5703125" style="50" customWidth="1"/>
    <col min="2016" max="2046" width="0" style="50" hidden="1" customWidth="1"/>
    <col min="2047" max="2049" width="9" style="50" customWidth="1"/>
    <col min="2050" max="2247" width="9" style="50"/>
    <col min="2248" max="2248" width="5.5703125" style="50" customWidth="1"/>
    <col min="2249" max="2249" width="48.5703125" style="50" customWidth="1"/>
    <col min="2250" max="2253" width="0" style="50" hidden="1" customWidth="1"/>
    <col min="2254" max="2254" width="14" style="50" customWidth="1"/>
    <col min="2255" max="2257" width="0" style="50" hidden="1" customWidth="1"/>
    <col min="2258" max="2258" width="14" style="50" customWidth="1"/>
    <col min="2259" max="2262" width="0" style="50" hidden="1" customWidth="1"/>
    <col min="2263" max="2263" width="13.28515625" style="50" customWidth="1"/>
    <col min="2264" max="2266" width="13.42578125" style="50" customWidth="1"/>
    <col min="2267" max="2269" width="0" style="50" hidden="1" customWidth="1"/>
    <col min="2270" max="2271" width="14.5703125" style="50" customWidth="1"/>
    <col min="2272" max="2302" width="0" style="50" hidden="1" customWidth="1"/>
    <col min="2303" max="2305" width="9" style="50" customWidth="1"/>
    <col min="2306" max="2503" width="9" style="50"/>
    <col min="2504" max="2504" width="5.5703125" style="50" customWidth="1"/>
    <col min="2505" max="2505" width="48.5703125" style="50" customWidth="1"/>
    <col min="2506" max="2509" width="0" style="50" hidden="1" customWidth="1"/>
    <col min="2510" max="2510" width="14" style="50" customWidth="1"/>
    <col min="2511" max="2513" width="0" style="50" hidden="1" customWidth="1"/>
    <col min="2514" max="2514" width="14" style="50" customWidth="1"/>
    <col min="2515" max="2518" width="0" style="50" hidden="1" customWidth="1"/>
    <col min="2519" max="2519" width="13.28515625" style="50" customWidth="1"/>
    <col min="2520" max="2522" width="13.42578125" style="50" customWidth="1"/>
    <col min="2523" max="2525" width="0" style="50" hidden="1" customWidth="1"/>
    <col min="2526" max="2527" width="14.5703125" style="50" customWidth="1"/>
    <col min="2528" max="2558" width="0" style="50" hidden="1" customWidth="1"/>
    <col min="2559" max="2561" width="9" style="50" customWidth="1"/>
    <col min="2562" max="2759" width="9" style="50"/>
    <col min="2760" max="2760" width="5.5703125" style="50" customWidth="1"/>
    <col min="2761" max="2761" width="48.5703125" style="50" customWidth="1"/>
    <col min="2762" max="2765" width="0" style="50" hidden="1" customWidth="1"/>
    <col min="2766" max="2766" width="14" style="50" customWidth="1"/>
    <col min="2767" max="2769" width="0" style="50" hidden="1" customWidth="1"/>
    <col min="2770" max="2770" width="14" style="50" customWidth="1"/>
    <col min="2771" max="2774" width="0" style="50" hidden="1" customWidth="1"/>
    <col min="2775" max="2775" width="13.28515625" style="50" customWidth="1"/>
    <col min="2776" max="2778" width="13.42578125" style="50" customWidth="1"/>
    <col min="2779" max="2781" width="0" style="50" hidden="1" customWidth="1"/>
    <col min="2782" max="2783" width="14.5703125" style="50" customWidth="1"/>
    <col min="2784" max="2814" width="0" style="50" hidden="1" customWidth="1"/>
    <col min="2815" max="2817" width="9" style="50" customWidth="1"/>
    <col min="2818" max="3015" width="9" style="50"/>
    <col min="3016" max="3016" width="5.5703125" style="50" customWidth="1"/>
    <col min="3017" max="3017" width="48.5703125" style="50" customWidth="1"/>
    <col min="3018" max="3021" width="0" style="50" hidden="1" customWidth="1"/>
    <col min="3022" max="3022" width="14" style="50" customWidth="1"/>
    <col min="3023" max="3025" width="0" style="50" hidden="1" customWidth="1"/>
    <col min="3026" max="3026" width="14" style="50" customWidth="1"/>
    <col min="3027" max="3030" width="0" style="50" hidden="1" customWidth="1"/>
    <col min="3031" max="3031" width="13.28515625" style="50" customWidth="1"/>
    <col min="3032" max="3034" width="13.42578125" style="50" customWidth="1"/>
    <col min="3035" max="3037" width="0" style="50" hidden="1" customWidth="1"/>
    <col min="3038" max="3039" width="14.5703125" style="50" customWidth="1"/>
    <col min="3040" max="3070" width="0" style="50" hidden="1" customWidth="1"/>
    <col min="3071" max="3073" width="9" style="50" customWidth="1"/>
    <col min="3074" max="3271" width="9" style="50"/>
    <col min="3272" max="3272" width="5.5703125" style="50" customWidth="1"/>
    <col min="3273" max="3273" width="48.5703125" style="50" customWidth="1"/>
    <col min="3274" max="3277" width="0" style="50" hidden="1" customWidth="1"/>
    <col min="3278" max="3278" width="14" style="50" customWidth="1"/>
    <col min="3279" max="3281" width="0" style="50" hidden="1" customWidth="1"/>
    <col min="3282" max="3282" width="14" style="50" customWidth="1"/>
    <col min="3283" max="3286" width="0" style="50" hidden="1" customWidth="1"/>
    <col min="3287" max="3287" width="13.28515625" style="50" customWidth="1"/>
    <col min="3288" max="3290" width="13.42578125" style="50" customWidth="1"/>
    <col min="3291" max="3293" width="0" style="50" hidden="1" customWidth="1"/>
    <col min="3294" max="3295" width="14.5703125" style="50" customWidth="1"/>
    <col min="3296" max="3326" width="0" style="50" hidden="1" customWidth="1"/>
    <col min="3327" max="3329" width="9" style="50" customWidth="1"/>
    <col min="3330" max="3527" width="9" style="50"/>
    <col min="3528" max="3528" width="5.5703125" style="50" customWidth="1"/>
    <col min="3529" max="3529" width="48.5703125" style="50" customWidth="1"/>
    <col min="3530" max="3533" width="0" style="50" hidden="1" customWidth="1"/>
    <col min="3534" max="3534" width="14" style="50" customWidth="1"/>
    <col min="3535" max="3537" width="0" style="50" hidden="1" customWidth="1"/>
    <col min="3538" max="3538" width="14" style="50" customWidth="1"/>
    <col min="3539" max="3542" width="0" style="50" hidden="1" customWidth="1"/>
    <col min="3543" max="3543" width="13.28515625" style="50" customWidth="1"/>
    <col min="3544" max="3546" width="13.42578125" style="50" customWidth="1"/>
    <col min="3547" max="3549" width="0" style="50" hidden="1" customWidth="1"/>
    <col min="3550" max="3551" width="14.5703125" style="50" customWidth="1"/>
    <col min="3552" max="3582" width="0" style="50" hidden="1" customWidth="1"/>
    <col min="3583" max="3585" width="9" style="50" customWidth="1"/>
    <col min="3586" max="3783" width="9" style="50"/>
    <col min="3784" max="3784" width="5.5703125" style="50" customWidth="1"/>
    <col min="3785" max="3785" width="48.5703125" style="50" customWidth="1"/>
    <col min="3786" max="3789" width="0" style="50" hidden="1" customWidth="1"/>
    <col min="3790" max="3790" width="14" style="50" customWidth="1"/>
    <col min="3791" max="3793" width="0" style="50" hidden="1" customWidth="1"/>
    <col min="3794" max="3794" width="14" style="50" customWidth="1"/>
    <col min="3795" max="3798" width="0" style="50" hidden="1" customWidth="1"/>
    <col min="3799" max="3799" width="13.28515625" style="50" customWidth="1"/>
    <col min="3800" max="3802" width="13.42578125" style="50" customWidth="1"/>
    <col min="3803" max="3805" width="0" style="50" hidden="1" customWidth="1"/>
    <col min="3806" max="3807" width="14.5703125" style="50" customWidth="1"/>
    <col min="3808" max="3838" width="0" style="50" hidden="1" customWidth="1"/>
    <col min="3839" max="3841" width="9" style="50" customWidth="1"/>
    <col min="3842" max="4039" width="9" style="50"/>
    <col min="4040" max="4040" width="5.5703125" style="50" customWidth="1"/>
    <col min="4041" max="4041" width="48.5703125" style="50" customWidth="1"/>
    <col min="4042" max="4045" width="0" style="50" hidden="1" customWidth="1"/>
    <col min="4046" max="4046" width="14" style="50" customWidth="1"/>
    <col min="4047" max="4049" width="0" style="50" hidden="1" customWidth="1"/>
    <col min="4050" max="4050" width="14" style="50" customWidth="1"/>
    <col min="4051" max="4054" width="0" style="50" hidden="1" customWidth="1"/>
    <col min="4055" max="4055" width="13.28515625" style="50" customWidth="1"/>
    <col min="4056" max="4058" width="13.42578125" style="50" customWidth="1"/>
    <col min="4059" max="4061" width="0" style="50" hidden="1" customWidth="1"/>
    <col min="4062" max="4063" width="14.5703125" style="50" customWidth="1"/>
    <col min="4064" max="4094" width="0" style="50" hidden="1" customWidth="1"/>
    <col min="4095" max="4097" width="9" style="50" customWidth="1"/>
    <col min="4098" max="4295" width="9" style="50"/>
    <col min="4296" max="4296" width="5.5703125" style="50" customWidth="1"/>
    <col min="4297" max="4297" width="48.5703125" style="50" customWidth="1"/>
    <col min="4298" max="4301" width="0" style="50" hidden="1" customWidth="1"/>
    <col min="4302" max="4302" width="14" style="50" customWidth="1"/>
    <col min="4303" max="4305" width="0" style="50" hidden="1" customWidth="1"/>
    <col min="4306" max="4306" width="14" style="50" customWidth="1"/>
    <col min="4307" max="4310" width="0" style="50" hidden="1" customWidth="1"/>
    <col min="4311" max="4311" width="13.28515625" style="50" customWidth="1"/>
    <col min="4312" max="4314" width="13.42578125" style="50" customWidth="1"/>
    <col min="4315" max="4317" width="0" style="50" hidden="1" customWidth="1"/>
    <col min="4318" max="4319" width="14.5703125" style="50" customWidth="1"/>
    <col min="4320" max="4350" width="0" style="50" hidden="1" customWidth="1"/>
    <col min="4351" max="4353" width="9" style="50" customWidth="1"/>
    <col min="4354" max="4551" width="9" style="50"/>
    <col min="4552" max="4552" width="5.5703125" style="50" customWidth="1"/>
    <col min="4553" max="4553" width="48.5703125" style="50" customWidth="1"/>
    <col min="4554" max="4557" width="0" style="50" hidden="1" customWidth="1"/>
    <col min="4558" max="4558" width="14" style="50" customWidth="1"/>
    <col min="4559" max="4561" width="0" style="50" hidden="1" customWidth="1"/>
    <col min="4562" max="4562" width="14" style="50" customWidth="1"/>
    <col min="4563" max="4566" width="0" style="50" hidden="1" customWidth="1"/>
    <col min="4567" max="4567" width="13.28515625" style="50" customWidth="1"/>
    <col min="4568" max="4570" width="13.42578125" style="50" customWidth="1"/>
    <col min="4571" max="4573" width="0" style="50" hidden="1" customWidth="1"/>
    <col min="4574" max="4575" width="14.5703125" style="50" customWidth="1"/>
    <col min="4576" max="4606" width="0" style="50" hidden="1" customWidth="1"/>
    <col min="4607" max="4609" width="9" style="50" customWidth="1"/>
    <col min="4610" max="4807" width="9" style="50"/>
    <col min="4808" max="4808" width="5.5703125" style="50" customWidth="1"/>
    <col min="4809" max="4809" width="48.5703125" style="50" customWidth="1"/>
    <col min="4810" max="4813" width="0" style="50" hidden="1" customWidth="1"/>
    <col min="4814" max="4814" width="14" style="50" customWidth="1"/>
    <col min="4815" max="4817" width="0" style="50" hidden="1" customWidth="1"/>
    <col min="4818" max="4818" width="14" style="50" customWidth="1"/>
    <col min="4819" max="4822" width="0" style="50" hidden="1" customWidth="1"/>
    <col min="4823" max="4823" width="13.28515625" style="50" customWidth="1"/>
    <col min="4824" max="4826" width="13.42578125" style="50" customWidth="1"/>
    <col min="4827" max="4829" width="0" style="50" hidden="1" customWidth="1"/>
    <col min="4830" max="4831" width="14.5703125" style="50" customWidth="1"/>
    <col min="4832" max="4862" width="0" style="50" hidden="1" customWidth="1"/>
    <col min="4863" max="4865" width="9" style="50" customWidth="1"/>
    <col min="4866" max="5063" width="9" style="50"/>
    <col min="5064" max="5064" width="5.5703125" style="50" customWidth="1"/>
    <col min="5065" max="5065" width="48.5703125" style="50" customWidth="1"/>
    <col min="5066" max="5069" width="0" style="50" hidden="1" customWidth="1"/>
    <col min="5070" max="5070" width="14" style="50" customWidth="1"/>
    <col min="5071" max="5073" width="0" style="50" hidden="1" customWidth="1"/>
    <col min="5074" max="5074" width="14" style="50" customWidth="1"/>
    <col min="5075" max="5078" width="0" style="50" hidden="1" customWidth="1"/>
    <col min="5079" max="5079" width="13.28515625" style="50" customWidth="1"/>
    <col min="5080" max="5082" width="13.42578125" style="50" customWidth="1"/>
    <col min="5083" max="5085" width="0" style="50" hidden="1" customWidth="1"/>
    <col min="5086" max="5087" width="14.5703125" style="50" customWidth="1"/>
    <col min="5088" max="5118" width="0" style="50" hidden="1" customWidth="1"/>
    <col min="5119" max="5121" width="9" style="50" customWidth="1"/>
    <col min="5122" max="5319" width="9" style="50"/>
    <col min="5320" max="5320" width="5.5703125" style="50" customWidth="1"/>
    <col min="5321" max="5321" width="48.5703125" style="50" customWidth="1"/>
    <col min="5322" max="5325" width="0" style="50" hidden="1" customWidth="1"/>
    <col min="5326" max="5326" width="14" style="50" customWidth="1"/>
    <col min="5327" max="5329" width="0" style="50" hidden="1" customWidth="1"/>
    <col min="5330" max="5330" width="14" style="50" customWidth="1"/>
    <col min="5331" max="5334" width="0" style="50" hidden="1" customWidth="1"/>
    <col min="5335" max="5335" width="13.28515625" style="50" customWidth="1"/>
    <col min="5336" max="5338" width="13.42578125" style="50" customWidth="1"/>
    <col min="5339" max="5341" width="0" style="50" hidden="1" customWidth="1"/>
    <col min="5342" max="5343" width="14.5703125" style="50" customWidth="1"/>
    <col min="5344" max="5374" width="0" style="50" hidden="1" customWidth="1"/>
    <col min="5375" max="5377" width="9" style="50" customWidth="1"/>
    <col min="5378" max="5575" width="9" style="50"/>
    <col min="5576" max="5576" width="5.5703125" style="50" customWidth="1"/>
    <col min="5577" max="5577" width="48.5703125" style="50" customWidth="1"/>
    <col min="5578" max="5581" width="0" style="50" hidden="1" customWidth="1"/>
    <col min="5582" max="5582" width="14" style="50" customWidth="1"/>
    <col min="5583" max="5585" width="0" style="50" hidden="1" customWidth="1"/>
    <col min="5586" max="5586" width="14" style="50" customWidth="1"/>
    <col min="5587" max="5590" width="0" style="50" hidden="1" customWidth="1"/>
    <col min="5591" max="5591" width="13.28515625" style="50" customWidth="1"/>
    <col min="5592" max="5594" width="13.42578125" style="50" customWidth="1"/>
    <col min="5595" max="5597" width="0" style="50" hidden="1" customWidth="1"/>
    <col min="5598" max="5599" width="14.5703125" style="50" customWidth="1"/>
    <col min="5600" max="5630" width="0" style="50" hidden="1" customWidth="1"/>
    <col min="5631" max="5633" width="9" style="50" customWidth="1"/>
    <col min="5634" max="5831" width="9" style="50"/>
    <col min="5832" max="5832" width="5.5703125" style="50" customWidth="1"/>
    <col min="5833" max="5833" width="48.5703125" style="50" customWidth="1"/>
    <col min="5834" max="5837" width="0" style="50" hidden="1" customWidth="1"/>
    <col min="5838" max="5838" width="14" style="50" customWidth="1"/>
    <col min="5839" max="5841" width="0" style="50" hidden="1" customWidth="1"/>
    <col min="5842" max="5842" width="14" style="50" customWidth="1"/>
    <col min="5843" max="5846" width="0" style="50" hidden="1" customWidth="1"/>
    <col min="5847" max="5847" width="13.28515625" style="50" customWidth="1"/>
    <col min="5848" max="5850" width="13.42578125" style="50" customWidth="1"/>
    <col min="5851" max="5853" width="0" style="50" hidden="1" customWidth="1"/>
    <col min="5854" max="5855" width="14.5703125" style="50" customWidth="1"/>
    <col min="5856" max="5886" width="0" style="50" hidden="1" customWidth="1"/>
    <col min="5887" max="5889" width="9" style="50" customWidth="1"/>
    <col min="5890" max="6087" width="9" style="50"/>
    <col min="6088" max="6088" width="5.5703125" style="50" customWidth="1"/>
    <col min="6089" max="6089" width="48.5703125" style="50" customWidth="1"/>
    <col min="6090" max="6093" width="0" style="50" hidden="1" customWidth="1"/>
    <col min="6094" max="6094" width="14" style="50" customWidth="1"/>
    <col min="6095" max="6097" width="0" style="50" hidden="1" customWidth="1"/>
    <col min="6098" max="6098" width="14" style="50" customWidth="1"/>
    <col min="6099" max="6102" width="0" style="50" hidden="1" customWidth="1"/>
    <col min="6103" max="6103" width="13.28515625" style="50" customWidth="1"/>
    <col min="6104" max="6106" width="13.42578125" style="50" customWidth="1"/>
    <col min="6107" max="6109" width="0" style="50" hidden="1" customWidth="1"/>
    <col min="6110" max="6111" width="14.5703125" style="50" customWidth="1"/>
    <col min="6112" max="6142" width="0" style="50" hidden="1" customWidth="1"/>
    <col min="6143" max="6145" width="9" style="50" customWidth="1"/>
    <col min="6146" max="6343" width="9" style="50"/>
    <col min="6344" max="6344" width="5.5703125" style="50" customWidth="1"/>
    <col min="6345" max="6345" width="48.5703125" style="50" customWidth="1"/>
    <col min="6346" max="6349" width="0" style="50" hidden="1" customWidth="1"/>
    <col min="6350" max="6350" width="14" style="50" customWidth="1"/>
    <col min="6351" max="6353" width="0" style="50" hidden="1" customWidth="1"/>
    <col min="6354" max="6354" width="14" style="50" customWidth="1"/>
    <col min="6355" max="6358" width="0" style="50" hidden="1" customWidth="1"/>
    <col min="6359" max="6359" width="13.28515625" style="50" customWidth="1"/>
    <col min="6360" max="6362" width="13.42578125" style="50" customWidth="1"/>
    <col min="6363" max="6365" width="0" style="50" hidden="1" customWidth="1"/>
    <col min="6366" max="6367" width="14.5703125" style="50" customWidth="1"/>
    <col min="6368" max="6398" width="0" style="50" hidden="1" customWidth="1"/>
    <col min="6399" max="6401" width="9" style="50" customWidth="1"/>
    <col min="6402" max="6599" width="9" style="50"/>
    <col min="6600" max="6600" width="5.5703125" style="50" customWidth="1"/>
    <col min="6601" max="6601" width="48.5703125" style="50" customWidth="1"/>
    <col min="6602" max="6605" width="0" style="50" hidden="1" customWidth="1"/>
    <col min="6606" max="6606" width="14" style="50" customWidth="1"/>
    <col min="6607" max="6609" width="0" style="50" hidden="1" customWidth="1"/>
    <col min="6610" max="6610" width="14" style="50" customWidth="1"/>
    <col min="6611" max="6614" width="0" style="50" hidden="1" customWidth="1"/>
    <col min="6615" max="6615" width="13.28515625" style="50" customWidth="1"/>
    <col min="6616" max="6618" width="13.42578125" style="50" customWidth="1"/>
    <col min="6619" max="6621" width="0" style="50" hidden="1" customWidth="1"/>
    <col min="6622" max="6623" width="14.5703125" style="50" customWidth="1"/>
    <col min="6624" max="6654" width="0" style="50" hidden="1" customWidth="1"/>
    <col min="6655" max="6657" width="9" style="50" customWidth="1"/>
    <col min="6658" max="6855" width="9" style="50"/>
    <col min="6856" max="6856" width="5.5703125" style="50" customWidth="1"/>
    <col min="6857" max="6857" width="48.5703125" style="50" customWidth="1"/>
    <col min="6858" max="6861" width="0" style="50" hidden="1" customWidth="1"/>
    <col min="6862" max="6862" width="14" style="50" customWidth="1"/>
    <col min="6863" max="6865" width="0" style="50" hidden="1" customWidth="1"/>
    <col min="6866" max="6866" width="14" style="50" customWidth="1"/>
    <col min="6867" max="6870" width="0" style="50" hidden="1" customWidth="1"/>
    <col min="6871" max="6871" width="13.28515625" style="50" customWidth="1"/>
    <col min="6872" max="6874" width="13.42578125" style="50" customWidth="1"/>
    <col min="6875" max="6877" width="0" style="50" hidden="1" customWidth="1"/>
    <col min="6878" max="6879" width="14.5703125" style="50" customWidth="1"/>
    <col min="6880" max="6910" width="0" style="50" hidden="1" customWidth="1"/>
    <col min="6911" max="6913" width="9" style="50" customWidth="1"/>
    <col min="6914" max="7111" width="9" style="50"/>
    <col min="7112" max="7112" width="5.5703125" style="50" customWidth="1"/>
    <col min="7113" max="7113" width="48.5703125" style="50" customWidth="1"/>
    <col min="7114" max="7117" width="0" style="50" hidden="1" customWidth="1"/>
    <col min="7118" max="7118" width="14" style="50" customWidth="1"/>
    <col min="7119" max="7121" width="0" style="50" hidden="1" customWidth="1"/>
    <col min="7122" max="7122" width="14" style="50" customWidth="1"/>
    <col min="7123" max="7126" width="0" style="50" hidden="1" customWidth="1"/>
    <col min="7127" max="7127" width="13.28515625" style="50" customWidth="1"/>
    <col min="7128" max="7130" width="13.42578125" style="50" customWidth="1"/>
    <col min="7131" max="7133" width="0" style="50" hidden="1" customWidth="1"/>
    <col min="7134" max="7135" width="14.5703125" style="50" customWidth="1"/>
    <col min="7136" max="7166" width="0" style="50" hidden="1" customWidth="1"/>
    <col min="7167" max="7169" width="9" style="50" customWidth="1"/>
    <col min="7170" max="7367" width="9" style="50"/>
    <col min="7368" max="7368" width="5.5703125" style="50" customWidth="1"/>
    <col min="7369" max="7369" width="48.5703125" style="50" customWidth="1"/>
    <col min="7370" max="7373" width="0" style="50" hidden="1" customWidth="1"/>
    <col min="7374" max="7374" width="14" style="50" customWidth="1"/>
    <col min="7375" max="7377" width="0" style="50" hidden="1" customWidth="1"/>
    <col min="7378" max="7378" width="14" style="50" customWidth="1"/>
    <col min="7379" max="7382" width="0" style="50" hidden="1" customWidth="1"/>
    <col min="7383" max="7383" width="13.28515625" style="50" customWidth="1"/>
    <col min="7384" max="7386" width="13.42578125" style="50" customWidth="1"/>
    <col min="7387" max="7389" width="0" style="50" hidden="1" customWidth="1"/>
    <col min="7390" max="7391" width="14.5703125" style="50" customWidth="1"/>
    <col min="7392" max="7422" width="0" style="50" hidden="1" customWidth="1"/>
    <col min="7423" max="7425" width="9" style="50" customWidth="1"/>
    <col min="7426" max="7623" width="9" style="50"/>
    <col min="7624" max="7624" width="5.5703125" style="50" customWidth="1"/>
    <col min="7625" max="7625" width="48.5703125" style="50" customWidth="1"/>
    <col min="7626" max="7629" width="0" style="50" hidden="1" customWidth="1"/>
    <col min="7630" max="7630" width="14" style="50" customWidth="1"/>
    <col min="7631" max="7633" width="0" style="50" hidden="1" customWidth="1"/>
    <col min="7634" max="7634" width="14" style="50" customWidth="1"/>
    <col min="7635" max="7638" width="0" style="50" hidden="1" customWidth="1"/>
    <col min="7639" max="7639" width="13.28515625" style="50" customWidth="1"/>
    <col min="7640" max="7642" width="13.42578125" style="50" customWidth="1"/>
    <col min="7643" max="7645" width="0" style="50" hidden="1" customWidth="1"/>
    <col min="7646" max="7647" width="14.5703125" style="50" customWidth="1"/>
    <col min="7648" max="7678" width="0" style="50" hidden="1" customWidth="1"/>
    <col min="7679" max="7681" width="9" style="50" customWidth="1"/>
    <col min="7682" max="7879" width="9" style="50"/>
    <col min="7880" max="7880" width="5.5703125" style="50" customWidth="1"/>
    <col min="7881" max="7881" width="48.5703125" style="50" customWidth="1"/>
    <col min="7882" max="7885" width="0" style="50" hidden="1" customWidth="1"/>
    <col min="7886" max="7886" width="14" style="50" customWidth="1"/>
    <col min="7887" max="7889" width="0" style="50" hidden="1" customWidth="1"/>
    <col min="7890" max="7890" width="14" style="50" customWidth="1"/>
    <col min="7891" max="7894" width="0" style="50" hidden="1" customWidth="1"/>
    <col min="7895" max="7895" width="13.28515625" style="50" customWidth="1"/>
    <col min="7896" max="7898" width="13.42578125" style="50" customWidth="1"/>
    <col min="7899" max="7901" width="0" style="50" hidden="1" customWidth="1"/>
    <col min="7902" max="7903" width="14.5703125" style="50" customWidth="1"/>
    <col min="7904" max="7934" width="0" style="50" hidden="1" customWidth="1"/>
    <col min="7935" max="7937" width="9" style="50" customWidth="1"/>
    <col min="7938" max="8135" width="9" style="50"/>
    <col min="8136" max="8136" width="5.5703125" style="50" customWidth="1"/>
    <col min="8137" max="8137" width="48.5703125" style="50" customWidth="1"/>
    <col min="8138" max="8141" width="0" style="50" hidden="1" customWidth="1"/>
    <col min="8142" max="8142" width="14" style="50" customWidth="1"/>
    <col min="8143" max="8145" width="0" style="50" hidden="1" customWidth="1"/>
    <col min="8146" max="8146" width="14" style="50" customWidth="1"/>
    <col min="8147" max="8150" width="0" style="50" hidden="1" customWidth="1"/>
    <col min="8151" max="8151" width="13.28515625" style="50" customWidth="1"/>
    <col min="8152" max="8154" width="13.42578125" style="50" customWidth="1"/>
    <col min="8155" max="8157" width="0" style="50" hidden="1" customWidth="1"/>
    <col min="8158" max="8159" width="14.5703125" style="50" customWidth="1"/>
    <col min="8160" max="8190" width="0" style="50" hidden="1" customWidth="1"/>
    <col min="8191" max="8193" width="9" style="50" customWidth="1"/>
    <col min="8194" max="8391" width="9" style="50"/>
    <col min="8392" max="8392" width="5.5703125" style="50" customWidth="1"/>
    <col min="8393" max="8393" width="48.5703125" style="50" customWidth="1"/>
    <col min="8394" max="8397" width="0" style="50" hidden="1" customWidth="1"/>
    <col min="8398" max="8398" width="14" style="50" customWidth="1"/>
    <col min="8399" max="8401" width="0" style="50" hidden="1" customWidth="1"/>
    <col min="8402" max="8402" width="14" style="50" customWidth="1"/>
    <col min="8403" max="8406" width="0" style="50" hidden="1" customWidth="1"/>
    <col min="8407" max="8407" width="13.28515625" style="50" customWidth="1"/>
    <col min="8408" max="8410" width="13.42578125" style="50" customWidth="1"/>
    <col min="8411" max="8413" width="0" style="50" hidden="1" customWidth="1"/>
    <col min="8414" max="8415" width="14.5703125" style="50" customWidth="1"/>
    <col min="8416" max="8446" width="0" style="50" hidden="1" customWidth="1"/>
    <col min="8447" max="8449" width="9" style="50" customWidth="1"/>
    <col min="8450" max="8647" width="9" style="50"/>
    <col min="8648" max="8648" width="5.5703125" style="50" customWidth="1"/>
    <col min="8649" max="8649" width="48.5703125" style="50" customWidth="1"/>
    <col min="8650" max="8653" width="0" style="50" hidden="1" customWidth="1"/>
    <col min="8654" max="8654" width="14" style="50" customWidth="1"/>
    <col min="8655" max="8657" width="0" style="50" hidden="1" customWidth="1"/>
    <col min="8658" max="8658" width="14" style="50" customWidth="1"/>
    <col min="8659" max="8662" width="0" style="50" hidden="1" customWidth="1"/>
    <col min="8663" max="8663" width="13.28515625" style="50" customWidth="1"/>
    <col min="8664" max="8666" width="13.42578125" style="50" customWidth="1"/>
    <col min="8667" max="8669" width="0" style="50" hidden="1" customWidth="1"/>
    <col min="8670" max="8671" width="14.5703125" style="50" customWidth="1"/>
    <col min="8672" max="8702" width="0" style="50" hidden="1" customWidth="1"/>
    <col min="8703" max="8705" width="9" style="50" customWidth="1"/>
    <col min="8706" max="8903" width="9" style="50"/>
    <col min="8904" max="8904" width="5.5703125" style="50" customWidth="1"/>
    <col min="8905" max="8905" width="48.5703125" style="50" customWidth="1"/>
    <col min="8906" max="8909" width="0" style="50" hidden="1" customWidth="1"/>
    <col min="8910" max="8910" width="14" style="50" customWidth="1"/>
    <col min="8911" max="8913" width="0" style="50" hidden="1" customWidth="1"/>
    <col min="8914" max="8914" width="14" style="50" customWidth="1"/>
    <col min="8915" max="8918" width="0" style="50" hidden="1" customWidth="1"/>
    <col min="8919" max="8919" width="13.28515625" style="50" customWidth="1"/>
    <col min="8920" max="8922" width="13.42578125" style="50" customWidth="1"/>
    <col min="8923" max="8925" width="0" style="50" hidden="1" customWidth="1"/>
    <col min="8926" max="8927" width="14.5703125" style="50" customWidth="1"/>
    <col min="8928" max="8958" width="0" style="50" hidden="1" customWidth="1"/>
    <col min="8959" max="8961" width="9" style="50" customWidth="1"/>
    <col min="8962" max="9159" width="9" style="50"/>
    <col min="9160" max="9160" width="5.5703125" style="50" customWidth="1"/>
    <col min="9161" max="9161" width="48.5703125" style="50" customWidth="1"/>
    <col min="9162" max="9165" width="0" style="50" hidden="1" customWidth="1"/>
    <col min="9166" max="9166" width="14" style="50" customWidth="1"/>
    <col min="9167" max="9169" width="0" style="50" hidden="1" customWidth="1"/>
    <col min="9170" max="9170" width="14" style="50" customWidth="1"/>
    <col min="9171" max="9174" width="0" style="50" hidden="1" customWidth="1"/>
    <col min="9175" max="9175" width="13.28515625" style="50" customWidth="1"/>
    <col min="9176" max="9178" width="13.42578125" style="50" customWidth="1"/>
    <col min="9179" max="9181" width="0" style="50" hidden="1" customWidth="1"/>
    <col min="9182" max="9183" width="14.5703125" style="50" customWidth="1"/>
    <col min="9184" max="9214" width="0" style="50" hidden="1" customWidth="1"/>
    <col min="9215" max="9217" width="9" style="50" customWidth="1"/>
    <col min="9218" max="9415" width="9" style="50"/>
    <col min="9416" max="9416" width="5.5703125" style="50" customWidth="1"/>
    <col min="9417" max="9417" width="48.5703125" style="50" customWidth="1"/>
    <col min="9418" max="9421" width="0" style="50" hidden="1" customWidth="1"/>
    <col min="9422" max="9422" width="14" style="50" customWidth="1"/>
    <col min="9423" max="9425" width="0" style="50" hidden="1" customWidth="1"/>
    <col min="9426" max="9426" width="14" style="50" customWidth="1"/>
    <col min="9427" max="9430" width="0" style="50" hidden="1" customWidth="1"/>
    <col min="9431" max="9431" width="13.28515625" style="50" customWidth="1"/>
    <col min="9432" max="9434" width="13.42578125" style="50" customWidth="1"/>
    <col min="9435" max="9437" width="0" style="50" hidden="1" customWidth="1"/>
    <col min="9438" max="9439" width="14.5703125" style="50" customWidth="1"/>
    <col min="9440" max="9470" width="0" style="50" hidden="1" customWidth="1"/>
    <col min="9471" max="9473" width="9" style="50" customWidth="1"/>
    <col min="9474" max="9671" width="9" style="50"/>
    <col min="9672" max="9672" width="5.5703125" style="50" customWidth="1"/>
    <col min="9673" max="9673" width="48.5703125" style="50" customWidth="1"/>
    <col min="9674" max="9677" width="0" style="50" hidden="1" customWidth="1"/>
    <col min="9678" max="9678" width="14" style="50" customWidth="1"/>
    <col min="9679" max="9681" width="0" style="50" hidden="1" customWidth="1"/>
    <col min="9682" max="9682" width="14" style="50" customWidth="1"/>
    <col min="9683" max="9686" width="0" style="50" hidden="1" customWidth="1"/>
    <col min="9687" max="9687" width="13.28515625" style="50" customWidth="1"/>
    <col min="9688" max="9690" width="13.42578125" style="50" customWidth="1"/>
    <col min="9691" max="9693" width="0" style="50" hidden="1" customWidth="1"/>
    <col min="9694" max="9695" width="14.5703125" style="50" customWidth="1"/>
    <col min="9696" max="9726" width="0" style="50" hidden="1" customWidth="1"/>
    <col min="9727" max="9729" width="9" style="50" customWidth="1"/>
    <col min="9730" max="9927" width="9" style="50"/>
    <col min="9928" max="9928" width="5.5703125" style="50" customWidth="1"/>
    <col min="9929" max="9929" width="48.5703125" style="50" customWidth="1"/>
    <col min="9930" max="9933" width="0" style="50" hidden="1" customWidth="1"/>
    <col min="9934" max="9934" width="14" style="50" customWidth="1"/>
    <col min="9935" max="9937" width="0" style="50" hidden="1" customWidth="1"/>
    <col min="9938" max="9938" width="14" style="50" customWidth="1"/>
    <col min="9939" max="9942" width="0" style="50" hidden="1" customWidth="1"/>
    <col min="9943" max="9943" width="13.28515625" style="50" customWidth="1"/>
    <col min="9944" max="9946" width="13.42578125" style="50" customWidth="1"/>
    <col min="9947" max="9949" width="0" style="50" hidden="1" customWidth="1"/>
    <col min="9950" max="9951" width="14.5703125" style="50" customWidth="1"/>
    <col min="9952" max="9982" width="0" style="50" hidden="1" customWidth="1"/>
    <col min="9983" max="9985" width="9" style="50" customWidth="1"/>
    <col min="9986" max="10183" width="9" style="50"/>
    <col min="10184" max="10184" width="5.5703125" style="50" customWidth="1"/>
    <col min="10185" max="10185" width="48.5703125" style="50" customWidth="1"/>
    <col min="10186" max="10189" width="0" style="50" hidden="1" customWidth="1"/>
    <col min="10190" max="10190" width="14" style="50" customWidth="1"/>
    <col min="10191" max="10193" width="0" style="50" hidden="1" customWidth="1"/>
    <col min="10194" max="10194" width="14" style="50" customWidth="1"/>
    <col min="10195" max="10198" width="0" style="50" hidden="1" customWidth="1"/>
    <col min="10199" max="10199" width="13.28515625" style="50" customWidth="1"/>
    <col min="10200" max="10202" width="13.42578125" style="50" customWidth="1"/>
    <col min="10203" max="10205" width="0" style="50" hidden="1" customWidth="1"/>
    <col min="10206" max="10207" width="14.5703125" style="50" customWidth="1"/>
    <col min="10208" max="10238" width="0" style="50" hidden="1" customWidth="1"/>
    <col min="10239" max="10241" width="9" style="50" customWidth="1"/>
    <col min="10242" max="10439" width="9" style="50"/>
    <col min="10440" max="10440" width="5.5703125" style="50" customWidth="1"/>
    <col min="10441" max="10441" width="48.5703125" style="50" customWidth="1"/>
    <col min="10442" max="10445" width="0" style="50" hidden="1" customWidth="1"/>
    <col min="10446" max="10446" width="14" style="50" customWidth="1"/>
    <col min="10447" max="10449" width="0" style="50" hidden="1" customWidth="1"/>
    <col min="10450" max="10450" width="14" style="50" customWidth="1"/>
    <col min="10451" max="10454" width="0" style="50" hidden="1" customWidth="1"/>
    <col min="10455" max="10455" width="13.28515625" style="50" customWidth="1"/>
    <col min="10456" max="10458" width="13.42578125" style="50" customWidth="1"/>
    <col min="10459" max="10461" width="0" style="50" hidden="1" customWidth="1"/>
    <col min="10462" max="10463" width="14.5703125" style="50" customWidth="1"/>
    <col min="10464" max="10494" width="0" style="50" hidden="1" customWidth="1"/>
    <col min="10495" max="10497" width="9" style="50" customWidth="1"/>
    <col min="10498" max="10695" width="9" style="50"/>
    <col min="10696" max="10696" width="5.5703125" style="50" customWidth="1"/>
    <col min="10697" max="10697" width="48.5703125" style="50" customWidth="1"/>
    <col min="10698" max="10701" width="0" style="50" hidden="1" customWidth="1"/>
    <col min="10702" max="10702" width="14" style="50" customWidth="1"/>
    <col min="10703" max="10705" width="0" style="50" hidden="1" customWidth="1"/>
    <col min="10706" max="10706" width="14" style="50" customWidth="1"/>
    <col min="10707" max="10710" width="0" style="50" hidden="1" customWidth="1"/>
    <col min="10711" max="10711" width="13.28515625" style="50" customWidth="1"/>
    <col min="10712" max="10714" width="13.42578125" style="50" customWidth="1"/>
    <col min="10715" max="10717" width="0" style="50" hidden="1" customWidth="1"/>
    <col min="10718" max="10719" width="14.5703125" style="50" customWidth="1"/>
    <col min="10720" max="10750" width="0" style="50" hidden="1" customWidth="1"/>
    <col min="10751" max="10753" width="9" style="50" customWidth="1"/>
    <col min="10754" max="10951" width="9" style="50"/>
    <col min="10952" max="10952" width="5.5703125" style="50" customWidth="1"/>
    <col min="10953" max="10953" width="48.5703125" style="50" customWidth="1"/>
    <col min="10954" max="10957" width="0" style="50" hidden="1" customWidth="1"/>
    <col min="10958" max="10958" width="14" style="50" customWidth="1"/>
    <col min="10959" max="10961" width="0" style="50" hidden="1" customWidth="1"/>
    <col min="10962" max="10962" width="14" style="50" customWidth="1"/>
    <col min="10963" max="10966" width="0" style="50" hidden="1" customWidth="1"/>
    <col min="10967" max="10967" width="13.28515625" style="50" customWidth="1"/>
    <col min="10968" max="10970" width="13.42578125" style="50" customWidth="1"/>
    <col min="10971" max="10973" width="0" style="50" hidden="1" customWidth="1"/>
    <col min="10974" max="10975" width="14.5703125" style="50" customWidth="1"/>
    <col min="10976" max="11006" width="0" style="50" hidden="1" customWidth="1"/>
    <col min="11007" max="11009" width="9" style="50" customWidth="1"/>
    <col min="11010" max="11207" width="9" style="50"/>
    <col min="11208" max="11208" width="5.5703125" style="50" customWidth="1"/>
    <col min="11209" max="11209" width="48.5703125" style="50" customWidth="1"/>
    <col min="11210" max="11213" width="0" style="50" hidden="1" customWidth="1"/>
    <col min="11214" max="11214" width="14" style="50" customWidth="1"/>
    <col min="11215" max="11217" width="0" style="50" hidden="1" customWidth="1"/>
    <col min="11218" max="11218" width="14" style="50" customWidth="1"/>
    <col min="11219" max="11222" width="0" style="50" hidden="1" customWidth="1"/>
    <col min="11223" max="11223" width="13.28515625" style="50" customWidth="1"/>
    <col min="11224" max="11226" width="13.42578125" style="50" customWidth="1"/>
    <col min="11227" max="11229" width="0" style="50" hidden="1" customWidth="1"/>
    <col min="11230" max="11231" width="14.5703125" style="50" customWidth="1"/>
    <col min="11232" max="11262" width="0" style="50" hidden="1" customWidth="1"/>
    <col min="11263" max="11265" width="9" style="50" customWidth="1"/>
    <col min="11266" max="11463" width="9" style="50"/>
    <col min="11464" max="11464" width="5.5703125" style="50" customWidth="1"/>
    <col min="11465" max="11465" width="48.5703125" style="50" customWidth="1"/>
    <col min="11466" max="11469" width="0" style="50" hidden="1" customWidth="1"/>
    <col min="11470" max="11470" width="14" style="50" customWidth="1"/>
    <col min="11471" max="11473" width="0" style="50" hidden="1" customWidth="1"/>
    <col min="11474" max="11474" width="14" style="50" customWidth="1"/>
    <col min="11475" max="11478" width="0" style="50" hidden="1" customWidth="1"/>
    <col min="11479" max="11479" width="13.28515625" style="50" customWidth="1"/>
    <col min="11480" max="11482" width="13.42578125" style="50" customWidth="1"/>
    <col min="11483" max="11485" width="0" style="50" hidden="1" customWidth="1"/>
    <col min="11486" max="11487" width="14.5703125" style="50" customWidth="1"/>
    <col min="11488" max="11518" width="0" style="50" hidden="1" customWidth="1"/>
    <col min="11519" max="11521" width="9" style="50" customWidth="1"/>
    <col min="11522" max="11719" width="9" style="50"/>
    <col min="11720" max="11720" width="5.5703125" style="50" customWidth="1"/>
    <col min="11721" max="11721" width="48.5703125" style="50" customWidth="1"/>
    <col min="11722" max="11725" width="0" style="50" hidden="1" customWidth="1"/>
    <col min="11726" max="11726" width="14" style="50" customWidth="1"/>
    <col min="11727" max="11729" width="0" style="50" hidden="1" customWidth="1"/>
    <col min="11730" max="11730" width="14" style="50" customWidth="1"/>
    <col min="11731" max="11734" width="0" style="50" hidden="1" customWidth="1"/>
    <col min="11735" max="11735" width="13.28515625" style="50" customWidth="1"/>
    <col min="11736" max="11738" width="13.42578125" style="50" customWidth="1"/>
    <col min="11739" max="11741" width="0" style="50" hidden="1" customWidth="1"/>
    <col min="11742" max="11743" width="14.5703125" style="50" customWidth="1"/>
    <col min="11744" max="11774" width="0" style="50" hidden="1" customWidth="1"/>
    <col min="11775" max="11777" width="9" style="50" customWidth="1"/>
    <col min="11778" max="11975" width="9" style="50"/>
    <col min="11976" max="11976" width="5.5703125" style="50" customWidth="1"/>
    <col min="11977" max="11977" width="48.5703125" style="50" customWidth="1"/>
    <col min="11978" max="11981" width="0" style="50" hidden="1" customWidth="1"/>
    <col min="11982" max="11982" width="14" style="50" customWidth="1"/>
    <col min="11983" max="11985" width="0" style="50" hidden="1" customWidth="1"/>
    <col min="11986" max="11986" width="14" style="50" customWidth="1"/>
    <col min="11987" max="11990" width="0" style="50" hidden="1" customWidth="1"/>
    <col min="11991" max="11991" width="13.28515625" style="50" customWidth="1"/>
    <col min="11992" max="11994" width="13.42578125" style="50" customWidth="1"/>
    <col min="11995" max="11997" width="0" style="50" hidden="1" customWidth="1"/>
    <col min="11998" max="11999" width="14.5703125" style="50" customWidth="1"/>
    <col min="12000" max="12030" width="0" style="50" hidden="1" customWidth="1"/>
    <col min="12031" max="12033" width="9" style="50" customWidth="1"/>
    <col min="12034" max="12231" width="9" style="50"/>
    <col min="12232" max="12232" width="5.5703125" style="50" customWidth="1"/>
    <col min="12233" max="12233" width="48.5703125" style="50" customWidth="1"/>
    <col min="12234" max="12237" width="0" style="50" hidden="1" customWidth="1"/>
    <col min="12238" max="12238" width="14" style="50" customWidth="1"/>
    <col min="12239" max="12241" width="0" style="50" hidden="1" customWidth="1"/>
    <col min="12242" max="12242" width="14" style="50" customWidth="1"/>
    <col min="12243" max="12246" width="0" style="50" hidden="1" customWidth="1"/>
    <col min="12247" max="12247" width="13.28515625" style="50" customWidth="1"/>
    <col min="12248" max="12250" width="13.42578125" style="50" customWidth="1"/>
    <col min="12251" max="12253" width="0" style="50" hidden="1" customWidth="1"/>
    <col min="12254" max="12255" width="14.5703125" style="50" customWidth="1"/>
    <col min="12256" max="12286" width="0" style="50" hidden="1" customWidth="1"/>
    <col min="12287" max="12289" width="9" style="50" customWidth="1"/>
    <col min="12290" max="12487" width="9" style="50"/>
    <col min="12488" max="12488" width="5.5703125" style="50" customWidth="1"/>
    <col min="12489" max="12489" width="48.5703125" style="50" customWidth="1"/>
    <col min="12490" max="12493" width="0" style="50" hidden="1" customWidth="1"/>
    <col min="12494" max="12494" width="14" style="50" customWidth="1"/>
    <col min="12495" max="12497" width="0" style="50" hidden="1" customWidth="1"/>
    <col min="12498" max="12498" width="14" style="50" customWidth="1"/>
    <col min="12499" max="12502" width="0" style="50" hidden="1" customWidth="1"/>
    <col min="12503" max="12503" width="13.28515625" style="50" customWidth="1"/>
    <col min="12504" max="12506" width="13.42578125" style="50" customWidth="1"/>
    <col min="12507" max="12509" width="0" style="50" hidden="1" customWidth="1"/>
    <col min="12510" max="12511" width="14.5703125" style="50" customWidth="1"/>
    <col min="12512" max="12542" width="0" style="50" hidden="1" customWidth="1"/>
    <col min="12543" max="12545" width="9" style="50" customWidth="1"/>
    <col min="12546" max="12743" width="9" style="50"/>
    <col min="12744" max="12744" width="5.5703125" style="50" customWidth="1"/>
    <col min="12745" max="12745" width="48.5703125" style="50" customWidth="1"/>
    <col min="12746" max="12749" width="0" style="50" hidden="1" customWidth="1"/>
    <col min="12750" max="12750" width="14" style="50" customWidth="1"/>
    <col min="12751" max="12753" width="0" style="50" hidden="1" customWidth="1"/>
    <col min="12754" max="12754" width="14" style="50" customWidth="1"/>
    <col min="12755" max="12758" width="0" style="50" hidden="1" customWidth="1"/>
    <col min="12759" max="12759" width="13.28515625" style="50" customWidth="1"/>
    <col min="12760" max="12762" width="13.42578125" style="50" customWidth="1"/>
    <col min="12763" max="12765" width="0" style="50" hidden="1" customWidth="1"/>
    <col min="12766" max="12767" width="14.5703125" style="50" customWidth="1"/>
    <col min="12768" max="12798" width="0" style="50" hidden="1" customWidth="1"/>
    <col min="12799" max="12801" width="9" style="50" customWidth="1"/>
    <col min="12802" max="12999" width="9" style="50"/>
    <col min="13000" max="13000" width="5.5703125" style="50" customWidth="1"/>
    <col min="13001" max="13001" width="48.5703125" style="50" customWidth="1"/>
    <col min="13002" max="13005" width="0" style="50" hidden="1" customWidth="1"/>
    <col min="13006" max="13006" width="14" style="50" customWidth="1"/>
    <col min="13007" max="13009" width="0" style="50" hidden="1" customWidth="1"/>
    <col min="13010" max="13010" width="14" style="50" customWidth="1"/>
    <col min="13011" max="13014" width="0" style="50" hidden="1" customWidth="1"/>
    <col min="13015" max="13015" width="13.28515625" style="50" customWidth="1"/>
    <col min="13016" max="13018" width="13.42578125" style="50" customWidth="1"/>
    <col min="13019" max="13021" width="0" style="50" hidden="1" customWidth="1"/>
    <col min="13022" max="13023" width="14.5703125" style="50" customWidth="1"/>
    <col min="13024" max="13054" width="0" style="50" hidden="1" customWidth="1"/>
    <col min="13055" max="13057" width="9" style="50" customWidth="1"/>
    <col min="13058" max="13255" width="9" style="50"/>
    <col min="13256" max="13256" width="5.5703125" style="50" customWidth="1"/>
    <col min="13257" max="13257" width="48.5703125" style="50" customWidth="1"/>
    <col min="13258" max="13261" width="0" style="50" hidden="1" customWidth="1"/>
    <col min="13262" max="13262" width="14" style="50" customWidth="1"/>
    <col min="13263" max="13265" width="0" style="50" hidden="1" customWidth="1"/>
    <col min="13266" max="13266" width="14" style="50" customWidth="1"/>
    <col min="13267" max="13270" width="0" style="50" hidden="1" customWidth="1"/>
    <col min="13271" max="13271" width="13.28515625" style="50" customWidth="1"/>
    <col min="13272" max="13274" width="13.42578125" style="50" customWidth="1"/>
    <col min="13275" max="13277" width="0" style="50" hidden="1" customWidth="1"/>
    <col min="13278" max="13279" width="14.5703125" style="50" customWidth="1"/>
    <col min="13280" max="13310" width="0" style="50" hidden="1" customWidth="1"/>
    <col min="13311" max="13313" width="9" style="50" customWidth="1"/>
    <col min="13314" max="13511" width="9" style="50"/>
    <col min="13512" max="13512" width="5.5703125" style="50" customWidth="1"/>
    <col min="13513" max="13513" width="48.5703125" style="50" customWidth="1"/>
    <col min="13514" max="13517" width="0" style="50" hidden="1" customWidth="1"/>
    <col min="13518" max="13518" width="14" style="50" customWidth="1"/>
    <col min="13519" max="13521" width="0" style="50" hidden="1" customWidth="1"/>
    <col min="13522" max="13522" width="14" style="50" customWidth="1"/>
    <col min="13523" max="13526" width="0" style="50" hidden="1" customWidth="1"/>
    <col min="13527" max="13527" width="13.28515625" style="50" customWidth="1"/>
    <col min="13528" max="13530" width="13.42578125" style="50" customWidth="1"/>
    <col min="13531" max="13533" width="0" style="50" hidden="1" customWidth="1"/>
    <col min="13534" max="13535" width="14.5703125" style="50" customWidth="1"/>
    <col min="13536" max="13566" width="0" style="50" hidden="1" customWidth="1"/>
    <col min="13567" max="13569" width="9" style="50" customWidth="1"/>
    <col min="13570" max="13767" width="9" style="50"/>
    <col min="13768" max="13768" width="5.5703125" style="50" customWidth="1"/>
    <col min="13769" max="13769" width="48.5703125" style="50" customWidth="1"/>
    <col min="13770" max="13773" width="0" style="50" hidden="1" customWidth="1"/>
    <col min="13774" max="13774" width="14" style="50" customWidth="1"/>
    <col min="13775" max="13777" width="0" style="50" hidden="1" customWidth="1"/>
    <col min="13778" max="13778" width="14" style="50" customWidth="1"/>
    <col min="13779" max="13782" width="0" style="50" hidden="1" customWidth="1"/>
    <col min="13783" max="13783" width="13.28515625" style="50" customWidth="1"/>
    <col min="13784" max="13786" width="13.42578125" style="50" customWidth="1"/>
    <col min="13787" max="13789" width="0" style="50" hidden="1" customWidth="1"/>
    <col min="13790" max="13791" width="14.5703125" style="50" customWidth="1"/>
    <col min="13792" max="13822" width="0" style="50" hidden="1" customWidth="1"/>
    <col min="13823" max="13825" width="9" style="50" customWidth="1"/>
    <col min="13826" max="14023" width="9" style="50"/>
    <col min="14024" max="14024" width="5.5703125" style="50" customWidth="1"/>
    <col min="14025" max="14025" width="48.5703125" style="50" customWidth="1"/>
    <col min="14026" max="14029" width="0" style="50" hidden="1" customWidth="1"/>
    <col min="14030" max="14030" width="14" style="50" customWidth="1"/>
    <col min="14031" max="14033" width="0" style="50" hidden="1" customWidth="1"/>
    <col min="14034" max="14034" width="14" style="50" customWidth="1"/>
    <col min="14035" max="14038" width="0" style="50" hidden="1" customWidth="1"/>
    <col min="14039" max="14039" width="13.28515625" style="50" customWidth="1"/>
    <col min="14040" max="14042" width="13.42578125" style="50" customWidth="1"/>
    <col min="14043" max="14045" width="0" style="50" hidden="1" customWidth="1"/>
    <col min="14046" max="14047" width="14.5703125" style="50" customWidth="1"/>
    <col min="14048" max="14078" width="0" style="50" hidden="1" customWidth="1"/>
    <col min="14079" max="14081" width="9" style="50" customWidth="1"/>
    <col min="14082" max="14279" width="9" style="50"/>
    <col min="14280" max="14280" width="5.5703125" style="50" customWidth="1"/>
    <col min="14281" max="14281" width="48.5703125" style="50" customWidth="1"/>
    <col min="14282" max="14285" width="0" style="50" hidden="1" customWidth="1"/>
    <col min="14286" max="14286" width="14" style="50" customWidth="1"/>
    <col min="14287" max="14289" width="0" style="50" hidden="1" customWidth="1"/>
    <col min="14290" max="14290" width="14" style="50" customWidth="1"/>
    <col min="14291" max="14294" width="0" style="50" hidden="1" customWidth="1"/>
    <col min="14295" max="14295" width="13.28515625" style="50" customWidth="1"/>
    <col min="14296" max="14298" width="13.42578125" style="50" customWidth="1"/>
    <col min="14299" max="14301" width="0" style="50" hidden="1" customWidth="1"/>
    <col min="14302" max="14303" width="14.5703125" style="50" customWidth="1"/>
    <col min="14304" max="14334" width="0" style="50" hidden="1" customWidth="1"/>
    <col min="14335" max="14337" width="9" style="50" customWidth="1"/>
    <col min="14338" max="14535" width="9" style="50"/>
    <col min="14536" max="14536" width="5.5703125" style="50" customWidth="1"/>
    <col min="14537" max="14537" width="48.5703125" style="50" customWidth="1"/>
    <col min="14538" max="14541" width="0" style="50" hidden="1" customWidth="1"/>
    <col min="14542" max="14542" width="14" style="50" customWidth="1"/>
    <col min="14543" max="14545" width="0" style="50" hidden="1" customWidth="1"/>
    <col min="14546" max="14546" width="14" style="50" customWidth="1"/>
    <col min="14547" max="14550" width="0" style="50" hidden="1" customWidth="1"/>
    <col min="14551" max="14551" width="13.28515625" style="50" customWidth="1"/>
    <col min="14552" max="14554" width="13.42578125" style="50" customWidth="1"/>
    <col min="14555" max="14557" width="0" style="50" hidden="1" customWidth="1"/>
    <col min="14558" max="14559" width="14.5703125" style="50" customWidth="1"/>
    <col min="14560" max="14590" width="0" style="50" hidden="1" customWidth="1"/>
    <col min="14591" max="14593" width="9" style="50" customWidth="1"/>
    <col min="14594" max="14791" width="9" style="50"/>
    <col min="14792" max="14792" width="5.5703125" style="50" customWidth="1"/>
    <col min="14793" max="14793" width="48.5703125" style="50" customWidth="1"/>
    <col min="14794" max="14797" width="0" style="50" hidden="1" customWidth="1"/>
    <col min="14798" max="14798" width="14" style="50" customWidth="1"/>
    <col min="14799" max="14801" width="0" style="50" hidden="1" customWidth="1"/>
    <col min="14802" max="14802" width="14" style="50" customWidth="1"/>
    <col min="14803" max="14806" width="0" style="50" hidden="1" customWidth="1"/>
    <col min="14807" max="14807" width="13.28515625" style="50" customWidth="1"/>
    <col min="14808" max="14810" width="13.42578125" style="50" customWidth="1"/>
    <col min="14811" max="14813" width="0" style="50" hidden="1" customWidth="1"/>
    <col min="14814" max="14815" width="14.5703125" style="50" customWidth="1"/>
    <col min="14816" max="14846" width="0" style="50" hidden="1" customWidth="1"/>
    <col min="14847" max="14849" width="9" style="50" customWidth="1"/>
    <col min="14850" max="15047" width="9" style="50"/>
    <col min="15048" max="15048" width="5.5703125" style="50" customWidth="1"/>
    <col min="15049" max="15049" width="48.5703125" style="50" customWidth="1"/>
    <col min="15050" max="15053" width="0" style="50" hidden="1" customWidth="1"/>
    <col min="15054" max="15054" width="14" style="50" customWidth="1"/>
    <col min="15055" max="15057" width="0" style="50" hidden="1" customWidth="1"/>
    <col min="15058" max="15058" width="14" style="50" customWidth="1"/>
    <col min="15059" max="15062" width="0" style="50" hidden="1" customWidth="1"/>
    <col min="15063" max="15063" width="13.28515625" style="50" customWidth="1"/>
    <col min="15064" max="15066" width="13.42578125" style="50" customWidth="1"/>
    <col min="15067" max="15069" width="0" style="50" hidden="1" customWidth="1"/>
    <col min="15070" max="15071" width="14.5703125" style="50" customWidth="1"/>
    <col min="15072" max="15102" width="0" style="50" hidden="1" customWidth="1"/>
    <col min="15103" max="15105" width="9" style="50" customWidth="1"/>
    <col min="15106" max="15303" width="9" style="50"/>
    <col min="15304" max="15304" width="5.5703125" style="50" customWidth="1"/>
    <col min="15305" max="15305" width="48.5703125" style="50" customWidth="1"/>
    <col min="15306" max="15309" width="0" style="50" hidden="1" customWidth="1"/>
    <col min="15310" max="15310" width="14" style="50" customWidth="1"/>
    <col min="15311" max="15313" width="0" style="50" hidden="1" customWidth="1"/>
    <col min="15314" max="15314" width="14" style="50" customWidth="1"/>
    <col min="15315" max="15318" width="0" style="50" hidden="1" customWidth="1"/>
    <col min="15319" max="15319" width="13.28515625" style="50" customWidth="1"/>
    <col min="15320" max="15322" width="13.42578125" style="50" customWidth="1"/>
    <col min="15323" max="15325" width="0" style="50" hidden="1" customWidth="1"/>
    <col min="15326" max="15327" width="14.5703125" style="50" customWidth="1"/>
    <col min="15328" max="15358" width="0" style="50" hidden="1" customWidth="1"/>
    <col min="15359" max="15361" width="9" style="50" customWidth="1"/>
    <col min="15362" max="15559" width="9" style="50"/>
    <col min="15560" max="15560" width="5.5703125" style="50" customWidth="1"/>
    <col min="15561" max="15561" width="48.5703125" style="50" customWidth="1"/>
    <col min="15562" max="15565" width="0" style="50" hidden="1" customWidth="1"/>
    <col min="15566" max="15566" width="14" style="50" customWidth="1"/>
    <col min="15567" max="15569" width="0" style="50" hidden="1" customWidth="1"/>
    <col min="15570" max="15570" width="14" style="50" customWidth="1"/>
    <col min="15571" max="15574" width="0" style="50" hidden="1" customWidth="1"/>
    <col min="15575" max="15575" width="13.28515625" style="50" customWidth="1"/>
    <col min="15576" max="15578" width="13.42578125" style="50" customWidth="1"/>
    <col min="15579" max="15581" width="0" style="50" hidden="1" customWidth="1"/>
    <col min="15582" max="15583" width="14.5703125" style="50" customWidth="1"/>
    <col min="15584" max="15614" width="0" style="50" hidden="1" customWidth="1"/>
    <col min="15615" max="15617" width="9" style="50" customWidth="1"/>
    <col min="15618" max="15815" width="9" style="50"/>
    <col min="15816" max="15816" width="5.5703125" style="50" customWidth="1"/>
    <col min="15817" max="15817" width="48.5703125" style="50" customWidth="1"/>
    <col min="15818" max="15821" width="0" style="50" hidden="1" customWidth="1"/>
    <col min="15822" max="15822" width="14" style="50" customWidth="1"/>
    <col min="15823" max="15825" width="0" style="50" hidden="1" customWidth="1"/>
    <col min="15826" max="15826" width="14" style="50" customWidth="1"/>
    <col min="15827" max="15830" width="0" style="50" hidden="1" customWidth="1"/>
    <col min="15831" max="15831" width="13.28515625" style="50" customWidth="1"/>
    <col min="15832" max="15834" width="13.42578125" style="50" customWidth="1"/>
    <col min="15835" max="15837" width="0" style="50" hidden="1" customWidth="1"/>
    <col min="15838" max="15839" width="14.5703125" style="50" customWidth="1"/>
    <col min="15840" max="15870" width="0" style="50" hidden="1" customWidth="1"/>
    <col min="15871" max="15873" width="9" style="50" customWidth="1"/>
    <col min="15874" max="16071" width="9" style="50"/>
    <col min="16072" max="16072" width="5.5703125" style="50" customWidth="1"/>
    <col min="16073" max="16073" width="48.5703125" style="50" customWidth="1"/>
    <col min="16074" max="16077" width="0" style="50" hidden="1" customWidth="1"/>
    <col min="16078" max="16078" width="14" style="50" customWidth="1"/>
    <col min="16079" max="16081" width="0" style="50" hidden="1" customWidth="1"/>
    <col min="16082" max="16082" width="14" style="50" customWidth="1"/>
    <col min="16083" max="16086" width="0" style="50" hidden="1" customWidth="1"/>
    <col min="16087" max="16087" width="13.28515625" style="50" customWidth="1"/>
    <col min="16088" max="16090" width="13.42578125" style="50" customWidth="1"/>
    <col min="16091" max="16093" width="0" style="50" hidden="1" customWidth="1"/>
    <col min="16094" max="16095" width="14.5703125" style="50" customWidth="1"/>
    <col min="16096" max="16126" width="0" style="50" hidden="1" customWidth="1"/>
    <col min="16127" max="16129" width="9" style="50" customWidth="1"/>
    <col min="16130" max="16384" width="9" style="50"/>
  </cols>
  <sheetData>
    <row r="1" spans="1:8" ht="20.25" customHeight="1" x14ac:dyDescent="0.25">
      <c r="A1" s="181"/>
      <c r="B1" s="181"/>
      <c r="C1" s="180"/>
      <c r="D1" s="180"/>
      <c r="E1" s="166" t="s">
        <v>203</v>
      </c>
      <c r="F1" s="166"/>
      <c r="G1" s="166"/>
    </row>
    <row r="2" spans="1:8" s="51" customFormat="1" ht="23.25" customHeight="1" x14ac:dyDescent="0.2">
      <c r="A2" s="172" t="s">
        <v>222</v>
      </c>
      <c r="B2" s="172"/>
      <c r="C2" s="172"/>
      <c r="D2" s="172"/>
      <c r="E2" s="172"/>
      <c r="F2" s="172"/>
      <c r="G2" s="172"/>
    </row>
    <row r="3" spans="1:8" ht="21" customHeight="1" x14ac:dyDescent="0.25">
      <c r="B3" s="52"/>
      <c r="C3" s="53"/>
      <c r="D3" s="53"/>
      <c r="E3" s="171" t="s">
        <v>0</v>
      </c>
      <c r="F3" s="171"/>
      <c r="G3" s="171"/>
    </row>
    <row r="4" spans="1:8" s="54" customFormat="1" ht="27" customHeight="1" x14ac:dyDescent="0.2">
      <c r="A4" s="174" t="s">
        <v>1</v>
      </c>
      <c r="B4" s="176" t="s">
        <v>57</v>
      </c>
      <c r="C4" s="178" t="s">
        <v>216</v>
      </c>
      <c r="D4" s="173" t="s">
        <v>212</v>
      </c>
      <c r="E4" s="173"/>
      <c r="F4" s="169" t="s">
        <v>209</v>
      </c>
      <c r="G4" s="169"/>
    </row>
    <row r="5" spans="1:8" s="57" customFormat="1" ht="27" customHeight="1" x14ac:dyDescent="0.2">
      <c r="A5" s="175"/>
      <c r="B5" s="177"/>
      <c r="C5" s="179"/>
      <c r="D5" s="55" t="s">
        <v>3</v>
      </c>
      <c r="E5" s="143" t="s">
        <v>221</v>
      </c>
      <c r="F5" s="129" t="s">
        <v>3</v>
      </c>
      <c r="G5" s="129" t="s">
        <v>206</v>
      </c>
    </row>
    <row r="6" spans="1:8" s="61" customFormat="1" ht="16.5" customHeight="1" x14ac:dyDescent="0.25">
      <c r="A6" s="58" t="s">
        <v>4</v>
      </c>
      <c r="B6" s="59" t="s">
        <v>5</v>
      </c>
      <c r="C6" s="60"/>
      <c r="D6" s="60">
        <v>1</v>
      </c>
      <c r="E6" s="60">
        <v>2</v>
      </c>
      <c r="F6" s="56">
        <v>3</v>
      </c>
      <c r="G6" s="56">
        <v>4</v>
      </c>
    </row>
    <row r="7" spans="1:8" s="64" customFormat="1" ht="25.5" customHeight="1" x14ac:dyDescent="0.25">
      <c r="A7" s="144"/>
      <c r="B7" s="62" t="s">
        <v>58</v>
      </c>
      <c r="C7" s="63">
        <f>C8+C91+C92+C99+C101+C100</f>
        <v>30755772.809446</v>
      </c>
      <c r="D7" s="63">
        <f t="shared" ref="D7:E7" si="0">D8+D91+D92+D99+D101+D100</f>
        <v>27839100</v>
      </c>
      <c r="E7" s="63">
        <f t="shared" si="0"/>
        <v>33257341.341906011</v>
      </c>
      <c r="F7" s="135">
        <f>E7/D7</f>
        <v>1.1946270296778996</v>
      </c>
      <c r="G7" s="135">
        <f>E7/C7</f>
        <v>1.0813365525866971</v>
      </c>
      <c r="H7" s="155"/>
    </row>
    <row r="8" spans="1:8" s="67" customFormat="1" ht="18" customHeight="1" x14ac:dyDescent="0.25">
      <c r="A8" s="144" t="s">
        <v>12</v>
      </c>
      <c r="B8" s="65" t="s">
        <v>59</v>
      </c>
      <c r="C8" s="66">
        <f t="shared" ref="C8:E8" si="1">C9+C18+C25+C38+C45+C46+C47+C48+C49+C52+C56+C64+C65+C68+C71+C74+C75+C80+C83+C84+C85</f>
        <v>24350330.995509002</v>
      </c>
      <c r="D8" s="66">
        <f t="shared" si="1"/>
        <v>22319100</v>
      </c>
      <c r="E8" s="66">
        <f t="shared" si="1"/>
        <v>25518270.331800006</v>
      </c>
      <c r="F8" s="135">
        <f t="shared" ref="F8:F71" si="2">E8/D8</f>
        <v>1.1433377838622527</v>
      </c>
      <c r="G8" s="135">
        <f t="shared" ref="G8:G71" si="3">E8/C8</f>
        <v>1.0479640024813794</v>
      </c>
    </row>
    <row r="9" spans="1:8" s="71" customFormat="1" ht="39" customHeight="1" x14ac:dyDescent="0.25">
      <c r="A9" s="68">
        <v>1</v>
      </c>
      <c r="B9" s="69" t="s">
        <v>60</v>
      </c>
      <c r="C9" s="70">
        <f t="shared" ref="C9:E9" si="4">C10+C12+C13+C15</f>
        <v>1470621.391421</v>
      </c>
      <c r="D9" s="70">
        <f t="shared" si="4"/>
        <v>1330000</v>
      </c>
      <c r="E9" s="70">
        <f t="shared" si="4"/>
        <v>1632353.5188590002</v>
      </c>
      <c r="F9" s="136">
        <f t="shared" si="2"/>
        <v>1.2273334728263159</v>
      </c>
      <c r="G9" s="136">
        <f t="shared" si="3"/>
        <v>1.1099753671349259</v>
      </c>
    </row>
    <row r="10" spans="1:8" s="74" customFormat="1" ht="18" customHeight="1" x14ac:dyDescent="0.25">
      <c r="A10" s="68"/>
      <c r="B10" s="72" t="s">
        <v>61</v>
      </c>
      <c r="C10" s="70">
        <f>'[2]B61-342'!$E$12/1000000</f>
        <v>535092.14932900004</v>
      </c>
      <c r="D10" s="70">
        <v>479350</v>
      </c>
      <c r="E10" s="70">
        <v>640791.37159899995</v>
      </c>
      <c r="F10" s="136">
        <f t="shared" si="2"/>
        <v>1.3367922636883278</v>
      </c>
      <c r="G10" s="136">
        <f t="shared" si="3"/>
        <v>1.1975346160517317</v>
      </c>
    </row>
    <row r="11" spans="1:8" s="77" customFormat="1" ht="18" hidden="1" customHeight="1" x14ac:dyDescent="0.25">
      <c r="A11" s="75"/>
      <c r="B11" s="76" t="s">
        <v>62</v>
      </c>
      <c r="C11" s="70">
        <f>'[2]B61-342'!$E$12/1000000</f>
        <v>535092.14932900004</v>
      </c>
      <c r="D11" s="70">
        <v>0</v>
      </c>
      <c r="E11" s="70"/>
      <c r="F11" s="136" t="e">
        <f t="shared" si="2"/>
        <v>#DIV/0!</v>
      </c>
      <c r="G11" s="136">
        <f t="shared" si="3"/>
        <v>0</v>
      </c>
    </row>
    <row r="12" spans="1:8" s="74" customFormat="1" ht="18" customHeight="1" x14ac:dyDescent="0.25">
      <c r="A12" s="68"/>
      <c r="B12" s="72" t="s">
        <v>63</v>
      </c>
      <c r="C12" s="70">
        <f>'[2]B61-342'!$E$14/1000000</f>
        <v>456103.890365</v>
      </c>
      <c r="D12" s="70">
        <v>430000</v>
      </c>
      <c r="E12" s="70">
        <v>505038.80140900001</v>
      </c>
      <c r="F12" s="136">
        <f t="shared" si="2"/>
        <v>1.1745088404860464</v>
      </c>
      <c r="G12" s="136">
        <f t="shared" si="3"/>
        <v>1.1072889577960836</v>
      </c>
    </row>
    <row r="13" spans="1:8" s="77" customFormat="1" ht="18" customHeight="1" x14ac:dyDescent="0.25">
      <c r="A13" s="75"/>
      <c r="B13" s="72" t="s">
        <v>64</v>
      </c>
      <c r="C13" s="70">
        <f>'[2]B61-342'!$E$15/1000000</f>
        <v>478259.70113499998</v>
      </c>
      <c r="D13" s="70">
        <v>420000</v>
      </c>
      <c r="E13" s="70">
        <v>485045.181606</v>
      </c>
      <c r="F13" s="136">
        <f t="shared" si="2"/>
        <v>1.1548694800142858</v>
      </c>
      <c r="G13" s="136">
        <f t="shared" si="3"/>
        <v>1.0141878574650902</v>
      </c>
    </row>
    <row r="14" spans="1:8" s="74" customFormat="1" ht="36.75" hidden="1" customHeight="1" x14ac:dyDescent="0.25">
      <c r="A14" s="68"/>
      <c r="B14" s="76" t="s">
        <v>65</v>
      </c>
      <c r="C14" s="70">
        <f>'[2]B61-342'!$E$12/1000000</f>
        <v>535092.14932900004</v>
      </c>
      <c r="D14" s="70">
        <v>0</v>
      </c>
      <c r="E14" s="70"/>
      <c r="F14" s="136" t="e">
        <f t="shared" si="2"/>
        <v>#DIV/0!</v>
      </c>
      <c r="G14" s="136">
        <f t="shared" si="3"/>
        <v>0</v>
      </c>
    </row>
    <row r="15" spans="1:8" s="74" customFormat="1" ht="18" customHeight="1" x14ac:dyDescent="0.25">
      <c r="A15" s="68"/>
      <c r="B15" s="72" t="s">
        <v>66</v>
      </c>
      <c r="C15" s="70">
        <f>'[2]B61-342'!$E$17/1000000</f>
        <v>1165.650592</v>
      </c>
      <c r="D15" s="70">
        <v>650</v>
      </c>
      <c r="E15" s="70">
        <v>1478.1642449999999</v>
      </c>
      <c r="F15" s="136">
        <f t="shared" si="2"/>
        <v>2.2740988384615384</v>
      </c>
      <c r="G15" s="136">
        <f t="shared" si="3"/>
        <v>1.268102341426169</v>
      </c>
    </row>
    <row r="16" spans="1:8" s="77" customFormat="1" ht="18" hidden="1" customHeight="1" x14ac:dyDescent="0.25">
      <c r="A16" s="75"/>
      <c r="B16" s="76" t="s">
        <v>67</v>
      </c>
      <c r="C16" s="70"/>
      <c r="D16" s="73">
        <v>0</v>
      </c>
      <c r="E16" s="73"/>
      <c r="F16" s="136" t="e">
        <f t="shared" si="2"/>
        <v>#DIV/0!</v>
      </c>
      <c r="G16" s="136" t="e">
        <f t="shared" si="3"/>
        <v>#DIV/0!</v>
      </c>
    </row>
    <row r="17" spans="1:7" s="74" customFormat="1" ht="18" hidden="1" customHeight="1" x14ac:dyDescent="0.25">
      <c r="A17" s="68"/>
      <c r="B17" s="69" t="s">
        <v>68</v>
      </c>
      <c r="C17" s="70"/>
      <c r="D17" s="73">
        <v>0</v>
      </c>
      <c r="E17" s="73"/>
      <c r="F17" s="136" t="e">
        <f t="shared" si="2"/>
        <v>#DIV/0!</v>
      </c>
      <c r="G17" s="136" t="e">
        <f t="shared" si="3"/>
        <v>#DIV/0!</v>
      </c>
    </row>
    <row r="18" spans="1:7" s="74" customFormat="1" ht="39" customHeight="1" x14ac:dyDescent="0.25">
      <c r="A18" s="68">
        <v>2</v>
      </c>
      <c r="B18" s="69" t="s">
        <v>69</v>
      </c>
      <c r="C18" s="70">
        <f t="shared" ref="C18:E18" si="5">C19+C20+C21+C23</f>
        <v>77369.708207000003</v>
      </c>
      <c r="D18" s="70">
        <f t="shared" si="5"/>
        <v>75000</v>
      </c>
      <c r="E18" s="70">
        <f t="shared" si="5"/>
        <v>87002.93853900001</v>
      </c>
      <c r="F18" s="136">
        <f t="shared" si="2"/>
        <v>1.1600391805200001</v>
      </c>
      <c r="G18" s="136">
        <f t="shared" si="3"/>
        <v>1.1245090689269064</v>
      </c>
    </row>
    <row r="19" spans="1:7" s="74" customFormat="1" ht="18" customHeight="1" x14ac:dyDescent="0.25">
      <c r="A19" s="68"/>
      <c r="B19" s="72" t="s">
        <v>61</v>
      </c>
      <c r="C19" s="70">
        <f>'[2]B61-342'!$E$22/1000000</f>
        <v>55708.263205000003</v>
      </c>
      <c r="D19" s="70">
        <v>51780</v>
      </c>
      <c r="E19" s="70">
        <v>60465.424066</v>
      </c>
      <c r="F19" s="136">
        <f t="shared" si="2"/>
        <v>1.1677370426033218</v>
      </c>
      <c r="G19" s="136">
        <f t="shared" si="3"/>
        <v>1.0853941693262665</v>
      </c>
    </row>
    <row r="20" spans="1:7" s="74" customFormat="1" ht="18" customHeight="1" x14ac:dyDescent="0.25">
      <c r="A20" s="68"/>
      <c r="B20" s="72" t="s">
        <v>63</v>
      </c>
      <c r="C20" s="78">
        <f>'[2]B61-342'!$E$23/1000000</f>
        <v>21459.061263</v>
      </c>
      <c r="D20" s="78">
        <v>23000</v>
      </c>
      <c r="E20" s="78">
        <v>26367.475211000001</v>
      </c>
      <c r="F20" s="136">
        <f t="shared" si="2"/>
        <v>1.1464119656956522</v>
      </c>
      <c r="G20" s="136">
        <f t="shared" si="3"/>
        <v>1.2287338615535413</v>
      </c>
    </row>
    <row r="21" spans="1:7" s="74" customFormat="1" ht="18" customHeight="1" x14ac:dyDescent="0.25">
      <c r="A21" s="68"/>
      <c r="B21" s="72" t="s">
        <v>64</v>
      </c>
      <c r="C21" s="70"/>
      <c r="D21" s="70"/>
      <c r="E21" s="70"/>
      <c r="F21" s="136"/>
      <c r="G21" s="136"/>
    </row>
    <row r="22" spans="1:7" s="74" customFormat="1" ht="39.75" hidden="1" customHeight="1" x14ac:dyDescent="0.25">
      <c r="A22" s="68"/>
      <c r="B22" s="76" t="s">
        <v>65</v>
      </c>
      <c r="C22" s="70"/>
      <c r="D22" s="70"/>
      <c r="E22" s="70"/>
      <c r="F22" s="136" t="e">
        <f t="shared" si="2"/>
        <v>#DIV/0!</v>
      </c>
      <c r="G22" s="136" t="e">
        <f t="shared" si="3"/>
        <v>#DIV/0!</v>
      </c>
    </row>
    <row r="23" spans="1:7" s="74" customFormat="1" ht="18" customHeight="1" x14ac:dyDescent="0.25">
      <c r="A23" s="68"/>
      <c r="B23" s="72" t="s">
        <v>66</v>
      </c>
      <c r="C23" s="70">
        <f>'[2]B61-342'!$E$26/1000000</f>
        <v>202.38373899999999</v>
      </c>
      <c r="D23" s="70">
        <v>220</v>
      </c>
      <c r="E23" s="70">
        <v>170.03926200000001</v>
      </c>
      <c r="F23" s="136">
        <f t="shared" si="2"/>
        <v>0.77290573636363635</v>
      </c>
      <c r="G23" s="136">
        <f t="shared" si="3"/>
        <v>0.84018243185041663</v>
      </c>
    </row>
    <row r="24" spans="1:7" s="74" customFormat="1" ht="18" hidden="1" customHeight="1" x14ac:dyDescent="0.25">
      <c r="A24" s="68"/>
      <c r="B24" s="69" t="s">
        <v>68</v>
      </c>
      <c r="C24" s="70"/>
      <c r="D24" s="70"/>
      <c r="E24" s="70"/>
      <c r="F24" s="136" t="e">
        <f t="shared" si="2"/>
        <v>#DIV/0!</v>
      </c>
      <c r="G24" s="136" t="e">
        <f t="shared" si="3"/>
        <v>#DIV/0!</v>
      </c>
    </row>
    <row r="25" spans="1:7" s="74" customFormat="1" ht="36.75" customHeight="1" x14ac:dyDescent="0.25">
      <c r="A25" s="68">
        <v>3</v>
      </c>
      <c r="B25" s="69" t="s">
        <v>70</v>
      </c>
      <c r="C25" s="70">
        <f t="shared" ref="C25:E25" si="6">C26+C28+C30+C31+C33+C35+C37</f>
        <v>8581666.3853549995</v>
      </c>
      <c r="D25" s="70">
        <f t="shared" si="6"/>
        <v>9000000</v>
      </c>
      <c r="E25" s="70">
        <f t="shared" si="6"/>
        <v>10404767.369045999</v>
      </c>
      <c r="F25" s="136">
        <f t="shared" si="2"/>
        <v>1.1560852632273333</v>
      </c>
      <c r="G25" s="136">
        <f t="shared" si="3"/>
        <v>1.212441372319274</v>
      </c>
    </row>
    <row r="26" spans="1:7" s="74" customFormat="1" ht="18" customHeight="1" x14ac:dyDescent="0.25">
      <c r="A26" s="68"/>
      <c r="B26" s="72" t="s">
        <v>61</v>
      </c>
      <c r="C26" s="70">
        <f>'[2]B61-342'!$E$28/1000000</f>
        <v>1357287.0629060001</v>
      </c>
      <c r="D26" s="73">
        <v>1350000</v>
      </c>
      <c r="E26" s="73">
        <v>1570346.2383409999</v>
      </c>
      <c r="F26" s="136">
        <f t="shared" si="2"/>
        <v>1.163219435808148</v>
      </c>
      <c r="G26" s="136">
        <f t="shared" si="3"/>
        <v>1.156974291774971</v>
      </c>
    </row>
    <row r="27" spans="1:7" s="74" customFormat="1" ht="18" hidden="1" customHeight="1" x14ac:dyDescent="0.25">
      <c r="A27" s="68"/>
      <c r="B27" s="76" t="s">
        <v>71</v>
      </c>
      <c r="C27" s="70"/>
      <c r="D27" s="73"/>
      <c r="E27" s="73"/>
      <c r="F27" s="136" t="e">
        <f t="shared" si="2"/>
        <v>#DIV/0!</v>
      </c>
      <c r="G27" s="136" t="e">
        <f t="shared" si="3"/>
        <v>#DIV/0!</v>
      </c>
    </row>
    <row r="28" spans="1:7" s="74" customFormat="1" ht="18" customHeight="1" x14ac:dyDescent="0.25">
      <c r="A28" s="68"/>
      <c r="B28" s="72" t="s">
        <v>63</v>
      </c>
      <c r="C28" s="78">
        <f>'[2]B61-342'!$E$30/1000000</f>
        <v>7205929.1339229997</v>
      </c>
      <c r="D28" s="73">
        <v>7642000</v>
      </c>
      <c r="E28" s="73">
        <v>8722677.8994929995</v>
      </c>
      <c r="F28" s="136">
        <f t="shared" si="2"/>
        <v>1.1414129677431299</v>
      </c>
      <c r="G28" s="136">
        <f t="shared" si="3"/>
        <v>1.2104862173053681</v>
      </c>
    </row>
    <row r="29" spans="1:7" s="74" customFormat="1" ht="18.75" hidden="1" customHeight="1" x14ac:dyDescent="0.25">
      <c r="A29" s="68"/>
      <c r="B29" s="76" t="s">
        <v>71</v>
      </c>
      <c r="C29" s="70"/>
      <c r="D29" s="73"/>
      <c r="E29" s="73"/>
      <c r="F29" s="136" t="e">
        <f t="shared" si="2"/>
        <v>#DIV/0!</v>
      </c>
      <c r="G29" s="136" t="e">
        <f t="shared" si="3"/>
        <v>#DIV/0!</v>
      </c>
    </row>
    <row r="30" spans="1:7" s="77" customFormat="1" ht="18.75" hidden="1" customHeight="1" x14ac:dyDescent="0.25">
      <c r="A30" s="75"/>
      <c r="B30" s="72" t="s">
        <v>72</v>
      </c>
      <c r="C30" s="70"/>
      <c r="D30" s="73"/>
      <c r="E30" s="73"/>
      <c r="F30" s="136" t="e">
        <f t="shared" si="2"/>
        <v>#DIV/0!</v>
      </c>
      <c r="G30" s="136" t="e">
        <f t="shared" si="3"/>
        <v>#DIV/0!</v>
      </c>
    </row>
    <row r="31" spans="1:7" s="74" customFormat="1" ht="18.75" customHeight="1" x14ac:dyDescent="0.25">
      <c r="A31" s="68"/>
      <c r="B31" s="72" t="s">
        <v>64</v>
      </c>
      <c r="C31" s="70">
        <f>'[2]B61-342'!$E$33/1000000</f>
        <v>16409.475207</v>
      </c>
      <c r="D31" s="73">
        <v>5500</v>
      </c>
      <c r="E31" s="73">
        <v>109780.470932</v>
      </c>
      <c r="F31" s="136">
        <f t="shared" si="2"/>
        <v>19.960085623999998</v>
      </c>
      <c r="G31" s="136">
        <f t="shared" si="3"/>
        <v>6.6900659251533856</v>
      </c>
    </row>
    <row r="32" spans="1:7" s="77" customFormat="1" ht="42" hidden="1" customHeight="1" x14ac:dyDescent="0.25">
      <c r="A32" s="75"/>
      <c r="B32" s="76" t="s">
        <v>73</v>
      </c>
      <c r="C32" s="70"/>
      <c r="D32" s="73"/>
      <c r="E32" s="73"/>
      <c r="F32" s="136" t="e">
        <f t="shared" si="2"/>
        <v>#DIV/0!</v>
      </c>
      <c r="G32" s="136" t="e">
        <f t="shared" si="3"/>
        <v>#DIV/0!</v>
      </c>
    </row>
    <row r="33" spans="1:7" s="74" customFormat="1" ht="18.75" customHeight="1" x14ac:dyDescent="0.25">
      <c r="A33" s="68"/>
      <c r="B33" s="72" t="s">
        <v>66</v>
      </c>
      <c r="C33" s="70">
        <f>'[2]B61-342'!$E$35/1000000</f>
        <v>2040.713319</v>
      </c>
      <c r="D33" s="73">
        <v>2500</v>
      </c>
      <c r="E33" s="73">
        <v>1962.76028</v>
      </c>
      <c r="F33" s="136">
        <f t="shared" si="2"/>
        <v>0.78510411199999997</v>
      </c>
      <c r="G33" s="136">
        <f t="shared" si="3"/>
        <v>0.96180108284969745</v>
      </c>
    </row>
    <row r="34" spans="1:7" s="74" customFormat="1" ht="18.75" hidden="1" customHeight="1" x14ac:dyDescent="0.25">
      <c r="A34" s="68"/>
      <c r="B34" s="76" t="s">
        <v>67</v>
      </c>
      <c r="C34" s="70"/>
      <c r="D34" s="73"/>
      <c r="E34" s="73"/>
      <c r="F34" s="136" t="e">
        <f t="shared" si="2"/>
        <v>#DIV/0!</v>
      </c>
      <c r="G34" s="136" t="e">
        <f t="shared" si="3"/>
        <v>#DIV/0!</v>
      </c>
    </row>
    <row r="35" spans="1:7" s="77" customFormat="1" ht="18.75" customHeight="1" x14ac:dyDescent="0.25">
      <c r="A35" s="75"/>
      <c r="B35" s="72" t="s">
        <v>74</v>
      </c>
      <c r="C35" s="70"/>
      <c r="D35" s="73"/>
      <c r="E35" s="73"/>
      <c r="F35" s="136"/>
      <c r="G35" s="136"/>
    </row>
    <row r="36" spans="1:7" s="74" customFormat="1" ht="18.75" hidden="1" customHeight="1" x14ac:dyDescent="0.25">
      <c r="A36" s="68"/>
      <c r="B36" s="76" t="s">
        <v>71</v>
      </c>
      <c r="C36" s="70"/>
      <c r="D36" s="73"/>
      <c r="E36" s="73"/>
      <c r="F36" s="136" t="e">
        <f t="shared" si="2"/>
        <v>#DIV/0!</v>
      </c>
      <c r="G36" s="136" t="e">
        <f t="shared" si="3"/>
        <v>#DIV/0!</v>
      </c>
    </row>
    <row r="37" spans="1:7" s="74" customFormat="1" ht="18.75" hidden="1" customHeight="1" x14ac:dyDescent="0.25">
      <c r="A37" s="68"/>
      <c r="B37" s="69" t="s">
        <v>68</v>
      </c>
      <c r="C37" s="70"/>
      <c r="D37" s="73"/>
      <c r="E37" s="73"/>
      <c r="F37" s="136" t="e">
        <f t="shared" si="2"/>
        <v>#DIV/0!</v>
      </c>
      <c r="G37" s="136" t="e">
        <f t="shared" si="3"/>
        <v>#DIV/0!</v>
      </c>
    </row>
    <row r="38" spans="1:7" s="77" customFormat="1" ht="21" customHeight="1" x14ac:dyDescent="0.25">
      <c r="A38" s="68">
        <v>4</v>
      </c>
      <c r="B38" s="69" t="s">
        <v>75</v>
      </c>
      <c r="C38" s="70">
        <f t="shared" ref="C38:E38" si="7">C39+C40+C41+C43</f>
        <v>2772862.8584860004</v>
      </c>
      <c r="D38" s="70">
        <f t="shared" si="7"/>
        <v>3100000</v>
      </c>
      <c r="E38" s="70">
        <f t="shared" si="7"/>
        <v>3598096.661721</v>
      </c>
      <c r="F38" s="136">
        <f t="shared" si="2"/>
        <v>1.1606763424906452</v>
      </c>
      <c r="G38" s="136">
        <f t="shared" si="3"/>
        <v>1.297610752983861</v>
      </c>
    </row>
    <row r="39" spans="1:7" s="74" customFormat="1" ht="18.75" customHeight="1" x14ac:dyDescent="0.25">
      <c r="A39" s="68"/>
      <c r="B39" s="72" t="s">
        <v>61</v>
      </c>
      <c r="C39" s="70">
        <f>'[2]B61-342'!$E$42/1000000</f>
        <v>1853223.870203</v>
      </c>
      <c r="D39" s="73">
        <v>2089760</v>
      </c>
      <c r="E39" s="73">
        <v>2256058.5415389999</v>
      </c>
      <c r="F39" s="136">
        <f t="shared" si="2"/>
        <v>1.0795778182848748</v>
      </c>
      <c r="G39" s="136">
        <f t="shared" si="3"/>
        <v>1.2173696755221881</v>
      </c>
    </row>
    <row r="40" spans="1:7" s="74" customFormat="1" ht="18.75" customHeight="1" x14ac:dyDescent="0.25">
      <c r="A40" s="68"/>
      <c r="B40" s="72" t="s">
        <v>63</v>
      </c>
      <c r="C40" s="70">
        <f>'[2]B61-342'!$E$43/1000000</f>
        <v>830484.75859800004</v>
      </c>
      <c r="D40" s="73">
        <v>898465</v>
      </c>
      <c r="E40" s="73">
        <v>1278108.5638860001</v>
      </c>
      <c r="F40" s="136">
        <f t="shared" si="2"/>
        <v>1.4225468592388129</v>
      </c>
      <c r="G40" s="136">
        <f t="shared" si="3"/>
        <v>1.5389909936982653</v>
      </c>
    </row>
    <row r="41" spans="1:7" s="74" customFormat="1" ht="18.75" customHeight="1" x14ac:dyDescent="0.25">
      <c r="A41" s="68"/>
      <c r="B41" s="72" t="s">
        <v>64</v>
      </c>
      <c r="C41" s="73">
        <f>'[2]B61-342'!$E$44/1000000</f>
        <v>84788.976643999995</v>
      </c>
      <c r="D41" s="73">
        <v>106960</v>
      </c>
      <c r="E41" s="73">
        <v>59159.125986999999</v>
      </c>
      <c r="F41" s="136">
        <f t="shared" si="2"/>
        <v>0.55309579269820497</v>
      </c>
      <c r="G41" s="136">
        <f t="shared" si="3"/>
        <v>0.69772190122530908</v>
      </c>
    </row>
    <row r="42" spans="1:7" s="74" customFormat="1" ht="36" hidden="1" customHeight="1" x14ac:dyDescent="0.25">
      <c r="A42" s="68"/>
      <c r="B42" s="76" t="s">
        <v>65</v>
      </c>
      <c r="C42" s="70"/>
      <c r="D42" s="73">
        <v>0</v>
      </c>
      <c r="E42" s="73"/>
      <c r="F42" s="136" t="e">
        <f t="shared" si="2"/>
        <v>#DIV/0!</v>
      </c>
      <c r="G42" s="136" t="e">
        <f t="shared" si="3"/>
        <v>#DIV/0!</v>
      </c>
    </row>
    <row r="43" spans="1:7" s="74" customFormat="1" ht="18" customHeight="1" x14ac:dyDescent="0.25">
      <c r="A43" s="68"/>
      <c r="B43" s="72" t="s">
        <v>66</v>
      </c>
      <c r="C43" s="70">
        <f>'[2]B61-342'!$E$46/1000000</f>
        <v>4365.2530409999999</v>
      </c>
      <c r="D43" s="73">
        <v>4815</v>
      </c>
      <c r="E43" s="73">
        <v>4770.4303090000003</v>
      </c>
      <c r="F43" s="136">
        <f t="shared" si="2"/>
        <v>0.99074357403946012</v>
      </c>
      <c r="G43" s="136">
        <f t="shared" si="3"/>
        <v>1.0928187356367276</v>
      </c>
    </row>
    <row r="44" spans="1:7" s="74" customFormat="1" ht="18" customHeight="1" x14ac:dyDescent="0.25">
      <c r="A44" s="68"/>
      <c r="B44" s="69" t="s">
        <v>68</v>
      </c>
      <c r="C44" s="70"/>
      <c r="D44" s="73"/>
      <c r="E44" s="73"/>
      <c r="F44" s="136"/>
      <c r="G44" s="136"/>
    </row>
    <row r="45" spans="1:7" s="74" customFormat="1" ht="18" customHeight="1" x14ac:dyDescent="0.25">
      <c r="A45" s="68">
        <v>5</v>
      </c>
      <c r="B45" s="79" t="s">
        <v>76</v>
      </c>
      <c r="C45" s="70">
        <f>'[2]B61-342'!$E$49/1000000</f>
        <v>598266.01188200002</v>
      </c>
      <c r="D45" s="73">
        <v>620000</v>
      </c>
      <c r="E45" s="73">
        <v>659342.15594500001</v>
      </c>
      <c r="F45" s="136">
        <f t="shared" si="2"/>
        <v>1.0634550902338711</v>
      </c>
      <c r="G45" s="136">
        <f t="shared" si="3"/>
        <v>1.1020886074922913</v>
      </c>
    </row>
    <row r="46" spans="1:7" s="74" customFormat="1" ht="18" customHeight="1" x14ac:dyDescent="0.25">
      <c r="A46" s="68">
        <v>6</v>
      </c>
      <c r="B46" s="69" t="s">
        <v>77</v>
      </c>
      <c r="C46" s="70"/>
      <c r="D46" s="80"/>
      <c r="E46" s="73"/>
      <c r="F46" s="136"/>
      <c r="G46" s="136"/>
    </row>
    <row r="47" spans="1:7" s="74" customFormat="1" ht="18" customHeight="1" x14ac:dyDescent="0.25">
      <c r="A47" s="68">
        <v>7</v>
      </c>
      <c r="B47" s="69" t="s">
        <v>78</v>
      </c>
      <c r="C47" s="70">
        <f>'[2]B61-342'!$E$51/1000000</f>
        <v>44773.049543000001</v>
      </c>
      <c r="D47" s="73">
        <v>42000</v>
      </c>
      <c r="E47" s="73">
        <v>47156.991016</v>
      </c>
      <c r="F47" s="136">
        <f t="shared" si="2"/>
        <v>1.1227855003809524</v>
      </c>
      <c r="G47" s="136">
        <f t="shared" si="3"/>
        <v>1.0532450100525421</v>
      </c>
    </row>
    <row r="48" spans="1:7" s="74" customFormat="1" ht="18" customHeight="1" x14ac:dyDescent="0.25">
      <c r="A48" s="68">
        <v>8</v>
      </c>
      <c r="B48" s="69" t="s">
        <v>79</v>
      </c>
      <c r="C48" s="70">
        <f>'[2]B61-342'!$E$52/1000000</f>
        <v>3171598.6129439999</v>
      </c>
      <c r="D48" s="73">
        <v>3000000</v>
      </c>
      <c r="E48" s="73">
        <v>3145755.8356849998</v>
      </c>
      <c r="F48" s="136">
        <f t="shared" si="2"/>
        <v>1.0485852785616665</v>
      </c>
      <c r="G48" s="136">
        <f t="shared" si="3"/>
        <v>0.99185181341878192</v>
      </c>
    </row>
    <row r="49" spans="1:7" s="74" customFormat="1" ht="18" customHeight="1" x14ac:dyDescent="0.25">
      <c r="A49" s="68">
        <v>9</v>
      </c>
      <c r="B49" s="69" t="s">
        <v>80</v>
      </c>
      <c r="C49" s="70">
        <f>'[2]B61-342'!$E$53/1000000</f>
        <v>914215.21727899997</v>
      </c>
      <c r="D49" s="70">
        <v>1000000</v>
      </c>
      <c r="E49" s="70">
        <v>722216.07069299999</v>
      </c>
      <c r="F49" s="136">
        <f t="shared" si="2"/>
        <v>0.72221607069299998</v>
      </c>
      <c r="G49" s="136">
        <f t="shared" si="3"/>
        <v>0.7899847399636909</v>
      </c>
    </row>
    <row r="50" spans="1:7" s="82" customFormat="1" ht="18.75" customHeight="1" x14ac:dyDescent="0.25">
      <c r="A50" s="75"/>
      <c r="B50" s="76" t="s">
        <v>81</v>
      </c>
      <c r="C50" s="81">
        <f>'[2]B61-342'!$E$54/1000000</f>
        <v>397652.73457999999</v>
      </c>
      <c r="D50" s="81">
        <v>628000</v>
      </c>
      <c r="E50" s="81">
        <f>E49*0.628</f>
        <v>453551.69239520398</v>
      </c>
      <c r="F50" s="136">
        <f t="shared" si="2"/>
        <v>0.72221607069299998</v>
      </c>
      <c r="G50" s="136">
        <f t="shared" si="3"/>
        <v>1.1405722957601294</v>
      </c>
    </row>
    <row r="51" spans="1:7" s="82" customFormat="1" ht="26.25" customHeight="1" x14ac:dyDescent="0.25">
      <c r="A51" s="75"/>
      <c r="B51" s="76" t="s">
        <v>82</v>
      </c>
      <c r="C51" s="83">
        <f>'[2]B61-342'!$E$55/1000000</f>
        <v>236793.39976900001</v>
      </c>
      <c r="D51" s="83">
        <v>372000</v>
      </c>
      <c r="E51" s="83">
        <f>E49-E50</f>
        <v>268664.37829779601</v>
      </c>
      <c r="F51" s="136">
        <f t="shared" si="2"/>
        <v>0.72221607069299998</v>
      </c>
      <c r="G51" s="136">
        <f t="shared" si="3"/>
        <v>1.1345940324345494</v>
      </c>
    </row>
    <row r="52" spans="1:7" s="71" customFormat="1" ht="18.75" customHeight="1" x14ac:dyDescent="0.25">
      <c r="A52" s="68">
        <v>10</v>
      </c>
      <c r="B52" s="69" t="s">
        <v>83</v>
      </c>
      <c r="C52" s="70">
        <f>'[2]B61-342'!$E$56/1000000</f>
        <v>106674.799191</v>
      </c>
      <c r="D52" s="70">
        <v>135100</v>
      </c>
      <c r="E52" s="70">
        <v>122316.76843700001</v>
      </c>
      <c r="F52" s="136">
        <f t="shared" si="2"/>
        <v>0.90537948509992605</v>
      </c>
      <c r="G52" s="136">
        <f t="shared" si="3"/>
        <v>1.1466322820818555</v>
      </c>
    </row>
    <row r="53" spans="1:7" s="77" customFormat="1" ht="20.25" customHeight="1" x14ac:dyDescent="0.25">
      <c r="A53" s="75"/>
      <c r="B53" s="76" t="s">
        <v>210</v>
      </c>
      <c r="C53" s="83">
        <f>'[2]B61-342'!$E$57/1000000</f>
        <v>30837.551761999999</v>
      </c>
      <c r="D53" s="81">
        <v>51100</v>
      </c>
      <c r="E53" s="81">
        <v>47401.470798000002</v>
      </c>
      <c r="F53" s="136">
        <f t="shared" si="2"/>
        <v>0.92762173772994139</v>
      </c>
      <c r="G53" s="136">
        <f t="shared" si="3"/>
        <v>1.5371346974571154</v>
      </c>
    </row>
    <row r="54" spans="1:7" s="77" customFormat="1" ht="20.25" customHeight="1" x14ac:dyDescent="0.25">
      <c r="A54" s="75"/>
      <c r="B54" s="76" t="s">
        <v>211</v>
      </c>
      <c r="C54" s="83">
        <f>C52-C53</f>
        <v>75837.247428999995</v>
      </c>
      <c r="D54" s="81">
        <v>84000</v>
      </c>
      <c r="E54" s="81">
        <f>E52-E53</f>
        <v>74915.297638999997</v>
      </c>
      <c r="F54" s="136">
        <f t="shared" si="2"/>
        <v>0.89184878141666668</v>
      </c>
      <c r="G54" s="136">
        <f t="shared" si="3"/>
        <v>0.9878430478260285</v>
      </c>
    </row>
    <row r="55" spans="1:7" s="77" customFormat="1" ht="18.75" hidden="1" customHeight="1" x14ac:dyDescent="0.25">
      <c r="A55" s="75"/>
      <c r="B55" s="76" t="s">
        <v>84</v>
      </c>
      <c r="C55" s="81"/>
      <c r="D55" s="81"/>
      <c r="E55" s="81"/>
      <c r="F55" s="136" t="e">
        <f t="shared" si="2"/>
        <v>#DIV/0!</v>
      </c>
      <c r="G55" s="136" t="e">
        <f t="shared" si="3"/>
        <v>#DIV/0!</v>
      </c>
    </row>
    <row r="56" spans="1:7" s="74" customFormat="1" ht="18.75" customHeight="1" x14ac:dyDescent="0.25">
      <c r="A56" s="68">
        <v>11</v>
      </c>
      <c r="B56" s="84" t="s">
        <v>85</v>
      </c>
      <c r="C56" s="70">
        <f>'[2]B61-342'!$E$60/1000000</f>
        <v>5769493.0851389999</v>
      </c>
      <c r="D56" s="73">
        <v>3500000</v>
      </c>
      <c r="E56" s="73">
        <v>4151517.5325699998</v>
      </c>
      <c r="F56" s="136">
        <f t="shared" si="2"/>
        <v>1.1861478664485714</v>
      </c>
      <c r="G56" s="136">
        <f t="shared" si="3"/>
        <v>0.7195636551265544</v>
      </c>
    </row>
    <row r="57" spans="1:7" s="77" customFormat="1" ht="40.5" hidden="1" customHeight="1" x14ac:dyDescent="0.25">
      <c r="A57" s="75" t="s">
        <v>86</v>
      </c>
      <c r="B57" s="85" t="s">
        <v>87</v>
      </c>
      <c r="C57" s="70"/>
      <c r="D57" s="73"/>
      <c r="E57" s="73"/>
      <c r="F57" s="136"/>
      <c r="G57" s="136"/>
    </row>
    <row r="58" spans="1:7" s="77" customFormat="1" ht="35.25" hidden="1" customHeight="1" x14ac:dyDescent="0.25">
      <c r="A58" s="75" t="s">
        <v>86</v>
      </c>
      <c r="B58" s="85" t="s">
        <v>88</v>
      </c>
      <c r="C58" s="83">
        <v>1399772</v>
      </c>
      <c r="D58" s="81">
        <f>D56</f>
        <v>3500000</v>
      </c>
      <c r="E58" s="81">
        <f>E56</f>
        <v>4151517.5325699998</v>
      </c>
      <c r="F58" s="136">
        <f t="shared" si="2"/>
        <v>1.1861478664485714</v>
      </c>
      <c r="G58" s="136">
        <f t="shared" si="3"/>
        <v>2.9658526764144444</v>
      </c>
    </row>
    <row r="59" spans="1:7" s="77" customFormat="1" ht="18.75" hidden="1" customHeight="1" x14ac:dyDescent="0.25">
      <c r="A59" s="75"/>
      <c r="B59" s="86" t="s">
        <v>89</v>
      </c>
      <c r="C59" s="83"/>
      <c r="D59" s="81"/>
      <c r="E59" s="81"/>
      <c r="F59" s="136"/>
      <c r="G59" s="136"/>
    </row>
    <row r="60" spans="1:7" s="77" customFormat="1" ht="18.75" hidden="1" customHeight="1" x14ac:dyDescent="0.25">
      <c r="A60" s="75"/>
      <c r="B60" s="86" t="s">
        <v>90</v>
      </c>
      <c r="C60" s="83"/>
      <c r="D60" s="81"/>
      <c r="E60" s="81"/>
      <c r="F60" s="136"/>
      <c r="G60" s="136"/>
    </row>
    <row r="61" spans="1:7" s="77" customFormat="1" ht="18.75" hidden="1" customHeight="1" x14ac:dyDescent="0.25">
      <c r="A61" s="75"/>
      <c r="B61" s="86" t="s">
        <v>91</v>
      </c>
      <c r="C61" s="83"/>
      <c r="D61" s="81"/>
      <c r="E61" s="81"/>
      <c r="F61" s="136"/>
      <c r="G61" s="136"/>
    </row>
    <row r="62" spans="1:7" s="77" customFormat="1" ht="18.75" hidden="1" customHeight="1" x14ac:dyDescent="0.25">
      <c r="A62" s="75"/>
      <c r="B62" s="86" t="s">
        <v>92</v>
      </c>
      <c r="C62" s="83"/>
      <c r="D62" s="81"/>
      <c r="E62" s="81"/>
      <c r="F62" s="136"/>
      <c r="G62" s="136"/>
    </row>
    <row r="63" spans="1:7" s="77" customFormat="1" ht="18.75" hidden="1" customHeight="1" x14ac:dyDescent="0.25">
      <c r="A63" s="75"/>
      <c r="B63" s="87" t="s">
        <v>93</v>
      </c>
      <c r="C63" s="83"/>
      <c r="D63" s="81"/>
      <c r="E63" s="81"/>
      <c r="F63" s="136"/>
      <c r="G63" s="136"/>
    </row>
    <row r="64" spans="1:7" s="71" customFormat="1" ht="20.25" customHeight="1" x14ac:dyDescent="0.25">
      <c r="A64" s="68">
        <v>12</v>
      </c>
      <c r="B64" s="69" t="s">
        <v>94</v>
      </c>
      <c r="C64" s="70">
        <f>'[2]B61-342'!$E$63/1000000</f>
        <v>249214.93178099999</v>
      </c>
      <c r="D64" s="73">
        <v>150000</v>
      </c>
      <c r="E64" s="73">
        <v>275505.21055399999</v>
      </c>
      <c r="F64" s="136">
        <f t="shared" si="2"/>
        <v>1.8367014036933333</v>
      </c>
      <c r="G64" s="136">
        <f t="shared" si="3"/>
        <v>1.1054923899828877</v>
      </c>
    </row>
    <row r="65" spans="1:7" s="71" customFormat="1" ht="20.25" hidden="1" customHeight="1" x14ac:dyDescent="0.25">
      <c r="A65" s="68">
        <v>13</v>
      </c>
      <c r="B65" s="69" t="s">
        <v>95</v>
      </c>
      <c r="C65" s="70"/>
      <c r="D65" s="73"/>
      <c r="E65" s="73"/>
      <c r="F65" s="136" t="e">
        <f t="shared" si="2"/>
        <v>#DIV/0!</v>
      </c>
      <c r="G65" s="136" t="e">
        <f t="shared" si="3"/>
        <v>#DIV/0!</v>
      </c>
    </row>
    <row r="66" spans="1:7" s="71" customFormat="1" ht="20.25" hidden="1" customHeight="1" x14ac:dyDescent="0.25">
      <c r="A66" s="68"/>
      <c r="B66" s="76" t="s">
        <v>96</v>
      </c>
      <c r="C66" s="70"/>
      <c r="D66" s="73"/>
      <c r="E66" s="73"/>
      <c r="F66" s="136" t="e">
        <f t="shared" si="2"/>
        <v>#DIV/0!</v>
      </c>
      <c r="G66" s="136" t="e">
        <f t="shared" si="3"/>
        <v>#DIV/0!</v>
      </c>
    </row>
    <row r="67" spans="1:7" s="71" customFormat="1" ht="20.25" hidden="1" customHeight="1" x14ac:dyDescent="0.25">
      <c r="A67" s="68"/>
      <c r="B67" s="88" t="s">
        <v>97</v>
      </c>
      <c r="C67" s="70"/>
      <c r="D67" s="73"/>
      <c r="E67" s="73"/>
      <c r="F67" s="136" t="e">
        <f t="shared" si="2"/>
        <v>#DIV/0!</v>
      </c>
      <c r="G67" s="136" t="e">
        <f t="shared" si="3"/>
        <v>#DIV/0!</v>
      </c>
    </row>
    <row r="68" spans="1:7" s="71" customFormat="1" ht="20.25" hidden="1" customHeight="1" x14ac:dyDescent="0.25">
      <c r="A68" s="68">
        <v>14</v>
      </c>
      <c r="B68" s="69" t="s">
        <v>98</v>
      </c>
      <c r="C68" s="70"/>
      <c r="D68" s="73"/>
      <c r="E68" s="73"/>
      <c r="F68" s="136" t="e">
        <f t="shared" si="2"/>
        <v>#DIV/0!</v>
      </c>
      <c r="G68" s="136" t="e">
        <f t="shared" si="3"/>
        <v>#DIV/0!</v>
      </c>
    </row>
    <row r="69" spans="1:7" s="71" customFormat="1" ht="20.25" hidden="1" customHeight="1" x14ac:dyDescent="0.25">
      <c r="A69" s="68"/>
      <c r="B69" s="76" t="s">
        <v>99</v>
      </c>
      <c r="C69" s="70"/>
      <c r="D69" s="73"/>
      <c r="E69" s="73"/>
      <c r="F69" s="136" t="e">
        <f t="shared" si="2"/>
        <v>#DIV/0!</v>
      </c>
      <c r="G69" s="136" t="e">
        <f t="shared" si="3"/>
        <v>#DIV/0!</v>
      </c>
    </row>
    <row r="70" spans="1:7" s="71" customFormat="1" ht="20.25" hidden="1" customHeight="1" x14ac:dyDescent="0.25">
      <c r="A70" s="68"/>
      <c r="B70" s="88" t="s">
        <v>100</v>
      </c>
      <c r="C70" s="70"/>
      <c r="D70" s="73"/>
      <c r="E70" s="73"/>
      <c r="F70" s="136" t="e">
        <f t="shared" si="2"/>
        <v>#DIV/0!</v>
      </c>
      <c r="G70" s="136" t="e">
        <f t="shared" si="3"/>
        <v>#DIV/0!</v>
      </c>
    </row>
    <row r="71" spans="1:7" s="71" customFormat="1" ht="35.25" hidden="1" customHeight="1" x14ac:dyDescent="0.25">
      <c r="A71" s="68">
        <v>15</v>
      </c>
      <c r="B71" s="69" t="s">
        <v>101</v>
      </c>
      <c r="C71" s="70"/>
      <c r="D71" s="73"/>
      <c r="E71" s="73"/>
      <c r="F71" s="136" t="e">
        <f t="shared" si="2"/>
        <v>#DIV/0!</v>
      </c>
      <c r="G71" s="136" t="e">
        <f t="shared" si="3"/>
        <v>#DIV/0!</v>
      </c>
    </row>
    <row r="72" spans="1:7" s="71" customFormat="1" ht="20.25" hidden="1" customHeight="1" x14ac:dyDescent="0.25">
      <c r="A72" s="68"/>
      <c r="B72" s="76" t="s">
        <v>102</v>
      </c>
      <c r="C72" s="70"/>
      <c r="D72" s="73"/>
      <c r="E72" s="73"/>
      <c r="F72" s="136" t="e">
        <f t="shared" ref="F72:F97" si="8">E72/D72</f>
        <v>#DIV/0!</v>
      </c>
      <c r="G72" s="136" t="e">
        <f t="shared" ref="G72:G97" si="9">E72/C72</f>
        <v>#DIV/0!</v>
      </c>
    </row>
    <row r="73" spans="1:7" s="71" customFormat="1" ht="20.25" hidden="1" customHeight="1" x14ac:dyDescent="0.25">
      <c r="A73" s="68"/>
      <c r="B73" s="88" t="s">
        <v>103</v>
      </c>
      <c r="C73" s="70"/>
      <c r="D73" s="73"/>
      <c r="E73" s="73"/>
      <c r="F73" s="136" t="e">
        <f t="shared" si="8"/>
        <v>#DIV/0!</v>
      </c>
      <c r="G73" s="136" t="e">
        <f t="shared" si="9"/>
        <v>#DIV/0!</v>
      </c>
    </row>
    <row r="74" spans="1:7" s="71" customFormat="1" ht="35.25" customHeight="1" x14ac:dyDescent="0.25">
      <c r="A74" s="68">
        <v>16</v>
      </c>
      <c r="B74" s="69" t="s">
        <v>104</v>
      </c>
      <c r="C74" s="70"/>
      <c r="D74" s="73"/>
      <c r="E74" s="73"/>
      <c r="F74" s="136"/>
      <c r="G74" s="136"/>
    </row>
    <row r="75" spans="1:7" s="74" customFormat="1" ht="19.5" customHeight="1" x14ac:dyDescent="0.25">
      <c r="A75" s="68">
        <v>17</v>
      </c>
      <c r="B75" s="69" t="s">
        <v>105</v>
      </c>
      <c r="C75" s="73">
        <f>'[2]B61-342'!$E$74/1000000</f>
        <v>479534.034231</v>
      </c>
      <c r="D75" s="73">
        <v>310000</v>
      </c>
      <c r="E75" s="73">
        <f>575345.684174+216</f>
        <v>575561.68417400005</v>
      </c>
      <c r="F75" s="136">
        <f t="shared" si="8"/>
        <v>1.8566505941096776</v>
      </c>
      <c r="G75" s="136">
        <f t="shared" si="9"/>
        <v>1.2002520010847486</v>
      </c>
    </row>
    <row r="76" spans="1:7" s="74" customFormat="1" ht="19.5" customHeight="1" x14ac:dyDescent="0.25">
      <c r="A76" s="68"/>
      <c r="B76" s="69" t="s">
        <v>106</v>
      </c>
      <c r="C76" s="73">
        <f>'[2]B61-342'!$E$75/1000000</f>
        <v>85323.519623</v>
      </c>
      <c r="D76" s="73">
        <v>80000</v>
      </c>
      <c r="E76" s="73">
        <v>146551.08300099999</v>
      </c>
      <c r="F76" s="136">
        <f t="shared" si="8"/>
        <v>1.8318885375124998</v>
      </c>
      <c r="G76" s="136">
        <f t="shared" si="9"/>
        <v>1.7175930347052322</v>
      </c>
    </row>
    <row r="77" spans="1:7" s="74" customFormat="1" ht="19.5" customHeight="1" x14ac:dyDescent="0.25">
      <c r="A77" s="68"/>
      <c r="B77" s="69" t="s">
        <v>107</v>
      </c>
      <c r="C77" s="70"/>
      <c r="D77" s="73"/>
      <c r="E77" s="73"/>
      <c r="F77" s="136"/>
      <c r="G77" s="136"/>
    </row>
    <row r="78" spans="1:7" s="74" customFormat="1" ht="19.5" customHeight="1" x14ac:dyDescent="0.25">
      <c r="A78" s="68"/>
      <c r="B78" s="69" t="s">
        <v>108</v>
      </c>
      <c r="C78" s="70"/>
      <c r="D78" s="73"/>
      <c r="E78" s="73"/>
      <c r="F78" s="136"/>
      <c r="G78" s="136"/>
    </row>
    <row r="79" spans="1:7" s="82" customFormat="1" ht="19.5" customHeight="1" x14ac:dyDescent="0.25">
      <c r="A79" s="75"/>
      <c r="B79" s="76" t="s">
        <v>109</v>
      </c>
      <c r="C79" s="81">
        <f>C75-C76</f>
        <v>394210.514608</v>
      </c>
      <c r="D79" s="81">
        <f t="shared" ref="D79" si="10">D75-D76</f>
        <v>230000</v>
      </c>
      <c r="E79" s="81">
        <f>E75-E76</f>
        <v>429010.60117300006</v>
      </c>
      <c r="F79" s="136">
        <f t="shared" si="8"/>
        <v>1.8652634833608699</v>
      </c>
      <c r="G79" s="136">
        <f t="shared" si="9"/>
        <v>1.0882779258173898</v>
      </c>
    </row>
    <row r="80" spans="1:7" s="71" customFormat="1" ht="20.25" customHeight="1" x14ac:dyDescent="0.25">
      <c r="A80" s="68">
        <v>18</v>
      </c>
      <c r="B80" s="69" t="s">
        <v>110</v>
      </c>
      <c r="C80" s="70">
        <f>'[2]B61-342'!$E$76/1000000</f>
        <v>8903.3637629999994</v>
      </c>
      <c r="D80" s="73">
        <v>3000</v>
      </c>
      <c r="E80" s="73">
        <v>5258.0106519999999</v>
      </c>
      <c r="F80" s="136"/>
      <c r="G80" s="136">
        <f t="shared" si="9"/>
        <v>0.59056450932072291</v>
      </c>
    </row>
    <row r="81" spans="1:7" s="71" customFormat="1" ht="20.25" hidden="1" customHeight="1" x14ac:dyDescent="0.25">
      <c r="A81" s="68"/>
      <c r="B81" s="76" t="s">
        <v>111</v>
      </c>
      <c r="C81" s="70"/>
      <c r="D81" s="73"/>
      <c r="E81" s="73"/>
      <c r="F81" s="136" t="e">
        <f t="shared" si="8"/>
        <v>#DIV/0!</v>
      </c>
      <c r="G81" s="136" t="e">
        <f t="shared" si="9"/>
        <v>#DIV/0!</v>
      </c>
    </row>
    <row r="82" spans="1:7" s="77" customFormat="1" ht="20.25" hidden="1" customHeight="1" x14ac:dyDescent="0.25">
      <c r="A82" s="75"/>
      <c r="B82" s="76" t="s">
        <v>112</v>
      </c>
      <c r="C82" s="70"/>
      <c r="D82" s="73"/>
      <c r="E82" s="73"/>
      <c r="F82" s="136" t="e">
        <f t="shared" si="8"/>
        <v>#DIV/0!</v>
      </c>
      <c r="G82" s="136" t="e">
        <f t="shared" si="9"/>
        <v>#DIV/0!</v>
      </c>
    </row>
    <row r="83" spans="1:7" s="71" customFormat="1" ht="25.5" customHeight="1" x14ac:dyDescent="0.25">
      <c r="A83" s="68">
        <v>19</v>
      </c>
      <c r="B83" s="69" t="s">
        <v>113</v>
      </c>
      <c r="C83" s="70">
        <f>'[2]B61-342'!$E$79/1000000</f>
        <v>65592.689828999995</v>
      </c>
      <c r="D83" s="73">
        <v>30000</v>
      </c>
      <c r="E83" s="73">
        <v>50476.117080999997</v>
      </c>
      <c r="F83" s="136">
        <f t="shared" si="8"/>
        <v>1.6825372360333333</v>
      </c>
      <c r="G83" s="136">
        <f t="shared" si="9"/>
        <v>0.76953875824563878</v>
      </c>
    </row>
    <row r="84" spans="1:7" s="71" customFormat="1" ht="40.5" customHeight="1" x14ac:dyDescent="0.25">
      <c r="A84" s="68">
        <v>20</v>
      </c>
      <c r="B84" s="69" t="s">
        <v>114</v>
      </c>
      <c r="C84" s="70">
        <f>'[2]B61-342'!$E$80/1000000</f>
        <v>17666.060399999998</v>
      </c>
      <c r="D84" s="73">
        <v>7000</v>
      </c>
      <c r="E84" s="73">
        <v>17404.354598999998</v>
      </c>
      <c r="F84" s="136">
        <f t="shared" si="8"/>
        <v>2.4863363712857143</v>
      </c>
      <c r="G84" s="136">
        <f t="shared" si="9"/>
        <v>0.9851859557210616</v>
      </c>
    </row>
    <row r="85" spans="1:7" s="71" customFormat="1" ht="40.5" customHeight="1" x14ac:dyDescent="0.25">
      <c r="A85" s="68">
        <v>21</v>
      </c>
      <c r="B85" s="69" t="s">
        <v>115</v>
      </c>
      <c r="C85" s="70">
        <f>'[2]B61-342'!$E$81/1000000</f>
        <v>21878.796058</v>
      </c>
      <c r="D85" s="70">
        <v>17000</v>
      </c>
      <c r="E85" s="70">
        <v>23539.112228999998</v>
      </c>
      <c r="F85" s="136">
        <f t="shared" si="8"/>
        <v>1.3846536605294117</v>
      </c>
      <c r="G85" s="136">
        <f t="shared" si="9"/>
        <v>1.0758869988366158</v>
      </c>
    </row>
    <row r="86" spans="1:7" s="71" customFormat="1" ht="21" customHeight="1" x14ac:dyDescent="0.25">
      <c r="A86" s="68"/>
      <c r="B86" s="72" t="s">
        <v>61</v>
      </c>
      <c r="C86" s="70">
        <v>5366</v>
      </c>
      <c r="D86" s="70">
        <v>6950</v>
      </c>
      <c r="E86" s="70">
        <v>8942.4904139999999</v>
      </c>
      <c r="F86" s="136">
        <f t="shared" si="8"/>
        <v>1.2866892682014388</v>
      </c>
      <c r="G86" s="136">
        <f t="shared" si="9"/>
        <v>1.6665095814386881</v>
      </c>
    </row>
    <row r="87" spans="1:7" s="71" customFormat="1" ht="21" customHeight="1" x14ac:dyDescent="0.25">
      <c r="A87" s="68"/>
      <c r="B87" s="72" t="s">
        <v>63</v>
      </c>
      <c r="C87" s="70">
        <v>847</v>
      </c>
      <c r="D87" s="70">
        <v>600</v>
      </c>
      <c r="E87" s="70">
        <v>635.44380999999998</v>
      </c>
      <c r="F87" s="136">
        <f t="shared" si="8"/>
        <v>1.0590730166666666</v>
      </c>
      <c r="G87" s="136">
        <f t="shared" si="9"/>
        <v>0.75022881936245567</v>
      </c>
    </row>
    <row r="88" spans="1:7" s="71" customFormat="1" ht="21" customHeight="1" x14ac:dyDescent="0.25">
      <c r="A88" s="68"/>
      <c r="B88" s="72" t="s">
        <v>116</v>
      </c>
      <c r="C88" s="70">
        <v>1023</v>
      </c>
      <c r="D88" s="70">
        <v>150</v>
      </c>
      <c r="E88" s="70">
        <v>1380.8821640000001</v>
      </c>
      <c r="F88" s="136">
        <f t="shared" si="8"/>
        <v>9.2058810933333337</v>
      </c>
      <c r="G88" s="136">
        <f t="shared" si="9"/>
        <v>1.3498359374389053</v>
      </c>
    </row>
    <row r="89" spans="1:7" s="71" customFormat="1" ht="21" customHeight="1" x14ac:dyDescent="0.25">
      <c r="A89" s="68"/>
      <c r="B89" s="72" t="s">
        <v>117</v>
      </c>
      <c r="C89" s="70">
        <v>7426</v>
      </c>
      <c r="D89" s="70">
        <v>9300</v>
      </c>
      <c r="E89" s="70">
        <v>12578.019722999999</v>
      </c>
      <c r="F89" s="136">
        <f t="shared" si="8"/>
        <v>1.3524752390322581</v>
      </c>
      <c r="G89" s="136">
        <f t="shared" si="9"/>
        <v>1.6937812716132508</v>
      </c>
    </row>
    <row r="90" spans="1:7" s="71" customFormat="1" ht="21" customHeight="1" x14ac:dyDescent="0.25">
      <c r="A90" s="68"/>
      <c r="B90" s="72" t="s">
        <v>68</v>
      </c>
      <c r="C90" s="70">
        <f>C85-C86-C87-C88-C89</f>
        <v>7216.7960579999999</v>
      </c>
      <c r="D90" s="70"/>
      <c r="E90" s="70">
        <v>2</v>
      </c>
      <c r="F90" s="136"/>
      <c r="G90" s="136"/>
    </row>
    <row r="91" spans="1:7" s="67" customFormat="1" ht="20.25" customHeight="1" x14ac:dyDescent="0.25">
      <c r="A91" s="89" t="s">
        <v>16</v>
      </c>
      <c r="B91" s="65" t="s">
        <v>118</v>
      </c>
      <c r="C91" s="66"/>
      <c r="D91" s="90"/>
      <c r="E91" s="90"/>
      <c r="F91" s="135"/>
      <c r="G91" s="135"/>
    </row>
    <row r="92" spans="1:7" s="67" customFormat="1" ht="27" customHeight="1" x14ac:dyDescent="0.25">
      <c r="A92" s="89" t="s">
        <v>20</v>
      </c>
      <c r="B92" s="65" t="s">
        <v>119</v>
      </c>
      <c r="C92" s="66">
        <f>'[2]B61-342'!$E$93/1000000</f>
        <v>6375436.8129399996</v>
      </c>
      <c r="D92" s="66">
        <f>SUM(D93:D98)</f>
        <v>5520000</v>
      </c>
      <c r="E92" s="66">
        <v>7681579.468781</v>
      </c>
      <c r="F92" s="135">
        <f t="shared" si="8"/>
        <v>1.391590483474819</v>
      </c>
      <c r="G92" s="135">
        <f t="shared" si="9"/>
        <v>1.2048710847843349</v>
      </c>
    </row>
    <row r="93" spans="1:7" s="71" customFormat="1" ht="23.25" customHeight="1" x14ac:dyDescent="0.25">
      <c r="A93" s="68">
        <v>1</v>
      </c>
      <c r="B93" s="69" t="s">
        <v>120</v>
      </c>
      <c r="C93" s="73">
        <f>'[2]B61-342'!$E$94/1000000</f>
        <v>67166.235996000003</v>
      </c>
      <c r="D93" s="73">
        <v>80000</v>
      </c>
      <c r="E93" s="73">
        <v>75431.678190999999</v>
      </c>
      <c r="F93" s="136">
        <f t="shared" si="8"/>
        <v>0.94289597738749997</v>
      </c>
      <c r="G93" s="136">
        <f t="shared" si="9"/>
        <v>1.1230594817832613</v>
      </c>
    </row>
    <row r="94" spans="1:7" s="71" customFormat="1" ht="23.25" customHeight="1" x14ac:dyDescent="0.25">
      <c r="A94" s="68">
        <v>2</v>
      </c>
      <c r="B94" s="69" t="s">
        <v>121</v>
      </c>
      <c r="C94" s="73">
        <f>'[2]B61-342'!$E$95/1000000</f>
        <v>687030.14868300001</v>
      </c>
      <c r="D94" s="73">
        <v>500000</v>
      </c>
      <c r="E94" s="73">
        <v>710989.22173800005</v>
      </c>
      <c r="F94" s="136">
        <f t="shared" si="8"/>
        <v>1.4219784434760001</v>
      </c>
      <c r="G94" s="136">
        <f t="shared" si="9"/>
        <v>1.034873393985589</v>
      </c>
    </row>
    <row r="95" spans="1:7" s="71" customFormat="1" ht="23.25" customHeight="1" x14ac:dyDescent="0.25">
      <c r="A95" s="68">
        <v>3</v>
      </c>
      <c r="B95" s="69" t="s">
        <v>122</v>
      </c>
      <c r="C95" s="73">
        <f>'[2]B61-342'!$E$96/1000000</f>
        <v>59.224148</v>
      </c>
      <c r="D95" s="73"/>
      <c r="E95" s="73">
        <v>3</v>
      </c>
      <c r="F95" s="136"/>
      <c r="G95" s="136">
        <f t="shared" si="9"/>
        <v>5.0655013221971551E-2</v>
      </c>
    </row>
    <row r="96" spans="1:7" s="74" customFormat="1" ht="23.25" customHeight="1" x14ac:dyDescent="0.25">
      <c r="A96" s="68">
        <v>4</v>
      </c>
      <c r="B96" s="69" t="s">
        <v>80</v>
      </c>
      <c r="C96" s="73">
        <f>'[2]B61-342'!$E$100/1000000</f>
        <v>10199.904585</v>
      </c>
      <c r="D96" s="73">
        <v>10000</v>
      </c>
      <c r="E96" s="73">
        <v>10901.882170000001</v>
      </c>
      <c r="F96" s="136">
        <f t="shared" si="8"/>
        <v>1.0901882170000001</v>
      </c>
      <c r="G96" s="136">
        <f t="shared" si="9"/>
        <v>1.0688219756518438</v>
      </c>
    </row>
    <row r="97" spans="1:7" s="74" customFormat="1" ht="23.25" customHeight="1" x14ac:dyDescent="0.25">
      <c r="A97" s="68">
        <v>5</v>
      </c>
      <c r="B97" s="69" t="s">
        <v>123</v>
      </c>
      <c r="C97" s="73">
        <f>'[2]B61-342'!$E$97/1000000</f>
        <v>5596748.446064</v>
      </c>
      <c r="D97" s="73">
        <v>4930000</v>
      </c>
      <c r="E97" s="73">
        <v>6816254.1320489999</v>
      </c>
      <c r="F97" s="136">
        <f t="shared" si="8"/>
        <v>1.3826073290160243</v>
      </c>
      <c r="G97" s="136">
        <f t="shared" si="9"/>
        <v>1.2178953901068461</v>
      </c>
    </row>
    <row r="98" spans="1:7" s="74" customFormat="1" ht="23.25" customHeight="1" x14ac:dyDescent="0.25">
      <c r="A98" s="68">
        <v>6</v>
      </c>
      <c r="B98" s="69" t="s">
        <v>124</v>
      </c>
      <c r="C98" s="73">
        <f>('[2]B61-342'!$E$98+'[2]B61-342'!$E$102)/1000000</f>
        <v>14232.853464</v>
      </c>
      <c r="D98" s="73"/>
      <c r="E98" s="73">
        <f>35575.778003+32424.191355</f>
        <v>67999.969358000002</v>
      </c>
      <c r="F98" s="136"/>
      <c r="G98" s="136"/>
    </row>
    <row r="99" spans="1:7" s="51" customFormat="1" ht="14.25" x14ac:dyDescent="0.2">
      <c r="A99" s="56" t="s">
        <v>22</v>
      </c>
      <c r="B99" s="147" t="s">
        <v>213</v>
      </c>
      <c r="C99" s="148"/>
      <c r="D99" s="148"/>
      <c r="E99" s="148">
        <v>317.38982499999997</v>
      </c>
      <c r="F99" s="149"/>
      <c r="G99" s="149"/>
    </row>
    <row r="100" spans="1:7" s="51" customFormat="1" ht="14.25" x14ac:dyDescent="0.2">
      <c r="A100" s="156" t="s">
        <v>24</v>
      </c>
      <c r="B100" s="157" t="s">
        <v>214</v>
      </c>
      <c r="C100" s="158">
        <f>'[2]B61-342'!$E$104/1000000</f>
        <v>30005.000996999999</v>
      </c>
      <c r="D100" s="158"/>
      <c r="E100" s="158">
        <v>25174.1515</v>
      </c>
      <c r="F100" s="159"/>
      <c r="G100" s="159"/>
    </row>
    <row r="101" spans="1:7" s="51" customFormat="1" ht="14.25" x14ac:dyDescent="0.2">
      <c r="A101" s="150" t="s">
        <v>218</v>
      </c>
      <c r="B101" s="151" t="s">
        <v>224</v>
      </c>
      <c r="C101" s="152"/>
      <c r="D101" s="152"/>
      <c r="E101" s="152">
        <v>32000</v>
      </c>
      <c r="F101" s="153"/>
      <c r="G101" s="153"/>
    </row>
    <row r="132" spans="5:5" x14ac:dyDescent="0.25">
      <c r="E132" s="91"/>
    </row>
  </sheetData>
  <mergeCells count="10">
    <mergeCell ref="E3:G3"/>
    <mergeCell ref="E1:G1"/>
    <mergeCell ref="A2:G2"/>
    <mergeCell ref="F4:G4"/>
    <mergeCell ref="D4:E4"/>
    <mergeCell ref="A4:A5"/>
    <mergeCell ref="B4:B5"/>
    <mergeCell ref="C4:C5"/>
    <mergeCell ref="C1:D1"/>
    <mergeCell ref="A1:B1"/>
  </mergeCells>
  <pageMargins left="0.70866141732283472" right="0.31496062992125984" top="0.55118110236220474" bottom="0.55118110236220474" header="0.31496062992125984" footer="0.31496062992125984"/>
  <pageSetup paperSize="9" scale="9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70"/>
  <sheetViews>
    <sheetView zoomScale="85" zoomScaleNormal="85" workbookViewId="0">
      <selection activeCell="C1" sqref="C1:C1048576"/>
    </sheetView>
  </sheetViews>
  <sheetFormatPr defaultRowHeight="15" x14ac:dyDescent="0.25"/>
  <cols>
    <col min="1" max="1" width="6" style="95" customWidth="1"/>
    <col min="2" max="2" width="54" style="95" customWidth="1"/>
    <col min="3" max="3" width="11.5703125" style="98" hidden="1" customWidth="1"/>
    <col min="4" max="5" width="12.5703125" style="99" customWidth="1"/>
    <col min="6" max="7" width="11" style="95" customWidth="1"/>
    <col min="8" max="225" width="9.140625" style="95"/>
    <col min="226" max="226" width="6" style="95" customWidth="1"/>
    <col min="227" max="227" width="54" style="95" customWidth="1"/>
    <col min="228" max="228" width="13.7109375" style="95" customWidth="1"/>
    <col min="229" max="230" width="11.5703125" style="95" customWidth="1"/>
    <col min="231" max="231" width="0" style="95" hidden="1" customWidth="1"/>
    <col min="232" max="232" width="13.7109375" style="95" customWidth="1"/>
    <col min="233" max="236" width="0" style="95" hidden="1" customWidth="1"/>
    <col min="237" max="237" width="13" style="95" customWidth="1"/>
    <col min="238" max="239" width="0" style="95" hidden="1" customWidth="1"/>
    <col min="240" max="242" width="13.85546875" style="95" customWidth="1"/>
    <col min="243" max="243" width="12.140625" style="95" customWidth="1"/>
    <col min="244" max="245" width="12.28515625" style="95" customWidth="1"/>
    <col min="246" max="256" width="0" style="95" hidden="1" customWidth="1"/>
    <col min="257" max="257" width="10.28515625" style="95" customWidth="1"/>
    <col min="258" max="481" width="9.140625" style="95"/>
    <col min="482" max="482" width="6" style="95" customWidth="1"/>
    <col min="483" max="483" width="54" style="95" customWidth="1"/>
    <col min="484" max="484" width="13.7109375" style="95" customWidth="1"/>
    <col min="485" max="486" width="11.5703125" style="95" customWidth="1"/>
    <col min="487" max="487" width="0" style="95" hidden="1" customWidth="1"/>
    <col min="488" max="488" width="13.7109375" style="95" customWidth="1"/>
    <col min="489" max="492" width="0" style="95" hidden="1" customWidth="1"/>
    <col min="493" max="493" width="13" style="95" customWidth="1"/>
    <col min="494" max="495" width="0" style="95" hidden="1" customWidth="1"/>
    <col min="496" max="498" width="13.85546875" style="95" customWidth="1"/>
    <col min="499" max="499" width="12.140625" style="95" customWidth="1"/>
    <col min="500" max="501" width="12.28515625" style="95" customWidth="1"/>
    <col min="502" max="512" width="0" style="95" hidden="1" customWidth="1"/>
    <col min="513" max="513" width="10.28515625" style="95" customWidth="1"/>
    <col min="514" max="737" width="9.140625" style="95"/>
    <col min="738" max="738" width="6" style="95" customWidth="1"/>
    <col min="739" max="739" width="54" style="95" customWidth="1"/>
    <col min="740" max="740" width="13.7109375" style="95" customWidth="1"/>
    <col min="741" max="742" width="11.5703125" style="95" customWidth="1"/>
    <col min="743" max="743" width="0" style="95" hidden="1" customWidth="1"/>
    <col min="744" max="744" width="13.7109375" style="95" customWidth="1"/>
    <col min="745" max="748" width="0" style="95" hidden="1" customWidth="1"/>
    <col min="749" max="749" width="13" style="95" customWidth="1"/>
    <col min="750" max="751" width="0" style="95" hidden="1" customWidth="1"/>
    <col min="752" max="754" width="13.85546875" style="95" customWidth="1"/>
    <col min="755" max="755" width="12.140625" style="95" customWidth="1"/>
    <col min="756" max="757" width="12.28515625" style="95" customWidth="1"/>
    <col min="758" max="768" width="0" style="95" hidden="1" customWidth="1"/>
    <col min="769" max="769" width="10.28515625" style="95" customWidth="1"/>
    <col min="770" max="993" width="9.140625" style="95"/>
    <col min="994" max="994" width="6" style="95" customWidth="1"/>
    <col min="995" max="995" width="54" style="95" customWidth="1"/>
    <col min="996" max="996" width="13.7109375" style="95" customWidth="1"/>
    <col min="997" max="998" width="11.5703125" style="95" customWidth="1"/>
    <col min="999" max="999" width="0" style="95" hidden="1" customWidth="1"/>
    <col min="1000" max="1000" width="13.7109375" style="95" customWidth="1"/>
    <col min="1001" max="1004" width="0" style="95" hidden="1" customWidth="1"/>
    <col min="1005" max="1005" width="13" style="95" customWidth="1"/>
    <col min="1006" max="1007" width="0" style="95" hidden="1" customWidth="1"/>
    <col min="1008" max="1010" width="13.85546875" style="95" customWidth="1"/>
    <col min="1011" max="1011" width="12.140625" style="95" customWidth="1"/>
    <col min="1012" max="1013" width="12.28515625" style="95" customWidth="1"/>
    <col min="1014" max="1024" width="0" style="95" hidden="1" customWidth="1"/>
    <col min="1025" max="1025" width="10.28515625" style="95" customWidth="1"/>
    <col min="1026" max="1249" width="9.140625" style="95"/>
    <col min="1250" max="1250" width="6" style="95" customWidth="1"/>
    <col min="1251" max="1251" width="54" style="95" customWidth="1"/>
    <col min="1252" max="1252" width="13.7109375" style="95" customWidth="1"/>
    <col min="1253" max="1254" width="11.5703125" style="95" customWidth="1"/>
    <col min="1255" max="1255" width="0" style="95" hidden="1" customWidth="1"/>
    <col min="1256" max="1256" width="13.7109375" style="95" customWidth="1"/>
    <col min="1257" max="1260" width="0" style="95" hidden="1" customWidth="1"/>
    <col min="1261" max="1261" width="13" style="95" customWidth="1"/>
    <col min="1262" max="1263" width="0" style="95" hidden="1" customWidth="1"/>
    <col min="1264" max="1266" width="13.85546875" style="95" customWidth="1"/>
    <col min="1267" max="1267" width="12.140625" style="95" customWidth="1"/>
    <col min="1268" max="1269" width="12.28515625" style="95" customWidth="1"/>
    <col min="1270" max="1280" width="0" style="95" hidden="1" customWidth="1"/>
    <col min="1281" max="1281" width="10.28515625" style="95" customWidth="1"/>
    <col min="1282" max="1505" width="9.140625" style="95"/>
    <col min="1506" max="1506" width="6" style="95" customWidth="1"/>
    <col min="1507" max="1507" width="54" style="95" customWidth="1"/>
    <col min="1508" max="1508" width="13.7109375" style="95" customWidth="1"/>
    <col min="1509" max="1510" width="11.5703125" style="95" customWidth="1"/>
    <col min="1511" max="1511" width="0" style="95" hidden="1" customWidth="1"/>
    <col min="1512" max="1512" width="13.7109375" style="95" customWidth="1"/>
    <col min="1513" max="1516" width="0" style="95" hidden="1" customWidth="1"/>
    <col min="1517" max="1517" width="13" style="95" customWidth="1"/>
    <col min="1518" max="1519" width="0" style="95" hidden="1" customWidth="1"/>
    <col min="1520" max="1522" width="13.85546875" style="95" customWidth="1"/>
    <col min="1523" max="1523" width="12.140625" style="95" customWidth="1"/>
    <col min="1524" max="1525" width="12.28515625" style="95" customWidth="1"/>
    <col min="1526" max="1536" width="0" style="95" hidden="1" customWidth="1"/>
    <col min="1537" max="1537" width="10.28515625" style="95" customWidth="1"/>
    <col min="1538" max="1761" width="9.140625" style="95"/>
    <col min="1762" max="1762" width="6" style="95" customWidth="1"/>
    <col min="1763" max="1763" width="54" style="95" customWidth="1"/>
    <col min="1764" max="1764" width="13.7109375" style="95" customWidth="1"/>
    <col min="1765" max="1766" width="11.5703125" style="95" customWidth="1"/>
    <col min="1767" max="1767" width="0" style="95" hidden="1" customWidth="1"/>
    <col min="1768" max="1768" width="13.7109375" style="95" customWidth="1"/>
    <col min="1769" max="1772" width="0" style="95" hidden="1" customWidth="1"/>
    <col min="1773" max="1773" width="13" style="95" customWidth="1"/>
    <col min="1774" max="1775" width="0" style="95" hidden="1" customWidth="1"/>
    <col min="1776" max="1778" width="13.85546875" style="95" customWidth="1"/>
    <col min="1779" max="1779" width="12.140625" style="95" customWidth="1"/>
    <col min="1780" max="1781" width="12.28515625" style="95" customWidth="1"/>
    <col min="1782" max="1792" width="0" style="95" hidden="1" customWidth="1"/>
    <col min="1793" max="1793" width="10.28515625" style="95" customWidth="1"/>
    <col min="1794" max="2017" width="9.140625" style="95"/>
    <col min="2018" max="2018" width="6" style="95" customWidth="1"/>
    <col min="2019" max="2019" width="54" style="95" customWidth="1"/>
    <col min="2020" max="2020" width="13.7109375" style="95" customWidth="1"/>
    <col min="2021" max="2022" width="11.5703125" style="95" customWidth="1"/>
    <col min="2023" max="2023" width="0" style="95" hidden="1" customWidth="1"/>
    <col min="2024" max="2024" width="13.7109375" style="95" customWidth="1"/>
    <col min="2025" max="2028" width="0" style="95" hidden="1" customWidth="1"/>
    <col min="2029" max="2029" width="13" style="95" customWidth="1"/>
    <col min="2030" max="2031" width="0" style="95" hidden="1" customWidth="1"/>
    <col min="2032" max="2034" width="13.85546875" style="95" customWidth="1"/>
    <col min="2035" max="2035" width="12.140625" style="95" customWidth="1"/>
    <col min="2036" max="2037" width="12.28515625" style="95" customWidth="1"/>
    <col min="2038" max="2048" width="0" style="95" hidden="1" customWidth="1"/>
    <col min="2049" max="2049" width="10.28515625" style="95" customWidth="1"/>
    <col min="2050" max="2273" width="9.140625" style="95"/>
    <col min="2274" max="2274" width="6" style="95" customWidth="1"/>
    <col min="2275" max="2275" width="54" style="95" customWidth="1"/>
    <col min="2276" max="2276" width="13.7109375" style="95" customWidth="1"/>
    <col min="2277" max="2278" width="11.5703125" style="95" customWidth="1"/>
    <col min="2279" max="2279" width="0" style="95" hidden="1" customWidth="1"/>
    <col min="2280" max="2280" width="13.7109375" style="95" customWidth="1"/>
    <col min="2281" max="2284" width="0" style="95" hidden="1" customWidth="1"/>
    <col min="2285" max="2285" width="13" style="95" customWidth="1"/>
    <col min="2286" max="2287" width="0" style="95" hidden="1" customWidth="1"/>
    <col min="2288" max="2290" width="13.85546875" style="95" customWidth="1"/>
    <col min="2291" max="2291" width="12.140625" style="95" customWidth="1"/>
    <col min="2292" max="2293" width="12.28515625" style="95" customWidth="1"/>
    <col min="2294" max="2304" width="0" style="95" hidden="1" customWidth="1"/>
    <col min="2305" max="2305" width="10.28515625" style="95" customWidth="1"/>
    <col min="2306" max="2529" width="9.140625" style="95"/>
    <col min="2530" max="2530" width="6" style="95" customWidth="1"/>
    <col min="2531" max="2531" width="54" style="95" customWidth="1"/>
    <col min="2532" max="2532" width="13.7109375" style="95" customWidth="1"/>
    <col min="2533" max="2534" width="11.5703125" style="95" customWidth="1"/>
    <col min="2535" max="2535" width="0" style="95" hidden="1" customWidth="1"/>
    <col min="2536" max="2536" width="13.7109375" style="95" customWidth="1"/>
    <col min="2537" max="2540" width="0" style="95" hidden="1" customWidth="1"/>
    <col min="2541" max="2541" width="13" style="95" customWidth="1"/>
    <col min="2542" max="2543" width="0" style="95" hidden="1" customWidth="1"/>
    <col min="2544" max="2546" width="13.85546875" style="95" customWidth="1"/>
    <col min="2547" max="2547" width="12.140625" style="95" customWidth="1"/>
    <col min="2548" max="2549" width="12.28515625" style="95" customWidth="1"/>
    <col min="2550" max="2560" width="0" style="95" hidden="1" customWidth="1"/>
    <col min="2561" max="2561" width="10.28515625" style="95" customWidth="1"/>
    <col min="2562" max="2785" width="9.140625" style="95"/>
    <col min="2786" max="2786" width="6" style="95" customWidth="1"/>
    <col min="2787" max="2787" width="54" style="95" customWidth="1"/>
    <col min="2788" max="2788" width="13.7109375" style="95" customWidth="1"/>
    <col min="2789" max="2790" width="11.5703125" style="95" customWidth="1"/>
    <col min="2791" max="2791" width="0" style="95" hidden="1" customWidth="1"/>
    <col min="2792" max="2792" width="13.7109375" style="95" customWidth="1"/>
    <col min="2793" max="2796" width="0" style="95" hidden="1" customWidth="1"/>
    <col min="2797" max="2797" width="13" style="95" customWidth="1"/>
    <col min="2798" max="2799" width="0" style="95" hidden="1" customWidth="1"/>
    <col min="2800" max="2802" width="13.85546875" style="95" customWidth="1"/>
    <col min="2803" max="2803" width="12.140625" style="95" customWidth="1"/>
    <col min="2804" max="2805" width="12.28515625" style="95" customWidth="1"/>
    <col min="2806" max="2816" width="0" style="95" hidden="1" customWidth="1"/>
    <col min="2817" max="2817" width="10.28515625" style="95" customWidth="1"/>
    <col min="2818" max="3041" width="9.140625" style="95"/>
    <col min="3042" max="3042" width="6" style="95" customWidth="1"/>
    <col min="3043" max="3043" width="54" style="95" customWidth="1"/>
    <col min="3044" max="3044" width="13.7109375" style="95" customWidth="1"/>
    <col min="3045" max="3046" width="11.5703125" style="95" customWidth="1"/>
    <col min="3047" max="3047" width="0" style="95" hidden="1" customWidth="1"/>
    <col min="3048" max="3048" width="13.7109375" style="95" customWidth="1"/>
    <col min="3049" max="3052" width="0" style="95" hidden="1" customWidth="1"/>
    <col min="3053" max="3053" width="13" style="95" customWidth="1"/>
    <col min="3054" max="3055" width="0" style="95" hidden="1" customWidth="1"/>
    <col min="3056" max="3058" width="13.85546875" style="95" customWidth="1"/>
    <col min="3059" max="3059" width="12.140625" style="95" customWidth="1"/>
    <col min="3060" max="3061" width="12.28515625" style="95" customWidth="1"/>
    <col min="3062" max="3072" width="0" style="95" hidden="1" customWidth="1"/>
    <col min="3073" max="3073" width="10.28515625" style="95" customWidth="1"/>
    <col min="3074" max="3297" width="9.140625" style="95"/>
    <col min="3298" max="3298" width="6" style="95" customWidth="1"/>
    <col min="3299" max="3299" width="54" style="95" customWidth="1"/>
    <col min="3300" max="3300" width="13.7109375" style="95" customWidth="1"/>
    <col min="3301" max="3302" width="11.5703125" style="95" customWidth="1"/>
    <col min="3303" max="3303" width="0" style="95" hidden="1" customWidth="1"/>
    <col min="3304" max="3304" width="13.7109375" style="95" customWidth="1"/>
    <col min="3305" max="3308" width="0" style="95" hidden="1" customWidth="1"/>
    <col min="3309" max="3309" width="13" style="95" customWidth="1"/>
    <col min="3310" max="3311" width="0" style="95" hidden="1" customWidth="1"/>
    <col min="3312" max="3314" width="13.85546875" style="95" customWidth="1"/>
    <col min="3315" max="3315" width="12.140625" style="95" customWidth="1"/>
    <col min="3316" max="3317" width="12.28515625" style="95" customWidth="1"/>
    <col min="3318" max="3328" width="0" style="95" hidden="1" customWidth="1"/>
    <col min="3329" max="3329" width="10.28515625" style="95" customWidth="1"/>
    <col min="3330" max="3553" width="9.140625" style="95"/>
    <col min="3554" max="3554" width="6" style="95" customWidth="1"/>
    <col min="3555" max="3555" width="54" style="95" customWidth="1"/>
    <col min="3556" max="3556" width="13.7109375" style="95" customWidth="1"/>
    <col min="3557" max="3558" width="11.5703125" style="95" customWidth="1"/>
    <col min="3559" max="3559" width="0" style="95" hidden="1" customWidth="1"/>
    <col min="3560" max="3560" width="13.7109375" style="95" customWidth="1"/>
    <col min="3561" max="3564" width="0" style="95" hidden="1" customWidth="1"/>
    <col min="3565" max="3565" width="13" style="95" customWidth="1"/>
    <col min="3566" max="3567" width="0" style="95" hidden="1" customWidth="1"/>
    <col min="3568" max="3570" width="13.85546875" style="95" customWidth="1"/>
    <col min="3571" max="3571" width="12.140625" style="95" customWidth="1"/>
    <col min="3572" max="3573" width="12.28515625" style="95" customWidth="1"/>
    <col min="3574" max="3584" width="0" style="95" hidden="1" customWidth="1"/>
    <col min="3585" max="3585" width="10.28515625" style="95" customWidth="1"/>
    <col min="3586" max="3809" width="9.140625" style="95"/>
    <col min="3810" max="3810" width="6" style="95" customWidth="1"/>
    <col min="3811" max="3811" width="54" style="95" customWidth="1"/>
    <col min="3812" max="3812" width="13.7109375" style="95" customWidth="1"/>
    <col min="3813" max="3814" width="11.5703125" style="95" customWidth="1"/>
    <col min="3815" max="3815" width="0" style="95" hidden="1" customWidth="1"/>
    <col min="3816" max="3816" width="13.7109375" style="95" customWidth="1"/>
    <col min="3817" max="3820" width="0" style="95" hidden="1" customWidth="1"/>
    <col min="3821" max="3821" width="13" style="95" customWidth="1"/>
    <col min="3822" max="3823" width="0" style="95" hidden="1" customWidth="1"/>
    <col min="3824" max="3826" width="13.85546875" style="95" customWidth="1"/>
    <col min="3827" max="3827" width="12.140625" style="95" customWidth="1"/>
    <col min="3828" max="3829" width="12.28515625" style="95" customWidth="1"/>
    <col min="3830" max="3840" width="0" style="95" hidden="1" customWidth="1"/>
    <col min="3841" max="3841" width="10.28515625" style="95" customWidth="1"/>
    <col min="3842" max="4065" width="9.140625" style="95"/>
    <col min="4066" max="4066" width="6" style="95" customWidth="1"/>
    <col min="4067" max="4067" width="54" style="95" customWidth="1"/>
    <col min="4068" max="4068" width="13.7109375" style="95" customWidth="1"/>
    <col min="4069" max="4070" width="11.5703125" style="95" customWidth="1"/>
    <col min="4071" max="4071" width="0" style="95" hidden="1" customWidth="1"/>
    <col min="4072" max="4072" width="13.7109375" style="95" customWidth="1"/>
    <col min="4073" max="4076" width="0" style="95" hidden="1" customWidth="1"/>
    <col min="4077" max="4077" width="13" style="95" customWidth="1"/>
    <col min="4078" max="4079" width="0" style="95" hidden="1" customWidth="1"/>
    <col min="4080" max="4082" width="13.85546875" style="95" customWidth="1"/>
    <col min="4083" max="4083" width="12.140625" style="95" customWidth="1"/>
    <col min="4084" max="4085" width="12.28515625" style="95" customWidth="1"/>
    <col min="4086" max="4096" width="0" style="95" hidden="1" customWidth="1"/>
    <col min="4097" max="4097" width="10.28515625" style="95" customWidth="1"/>
    <col min="4098" max="4321" width="9.140625" style="95"/>
    <col min="4322" max="4322" width="6" style="95" customWidth="1"/>
    <col min="4323" max="4323" width="54" style="95" customWidth="1"/>
    <col min="4324" max="4324" width="13.7109375" style="95" customWidth="1"/>
    <col min="4325" max="4326" width="11.5703125" style="95" customWidth="1"/>
    <col min="4327" max="4327" width="0" style="95" hidden="1" customWidth="1"/>
    <col min="4328" max="4328" width="13.7109375" style="95" customWidth="1"/>
    <col min="4329" max="4332" width="0" style="95" hidden="1" customWidth="1"/>
    <col min="4333" max="4333" width="13" style="95" customWidth="1"/>
    <col min="4334" max="4335" width="0" style="95" hidden="1" customWidth="1"/>
    <col min="4336" max="4338" width="13.85546875" style="95" customWidth="1"/>
    <col min="4339" max="4339" width="12.140625" style="95" customWidth="1"/>
    <col min="4340" max="4341" width="12.28515625" style="95" customWidth="1"/>
    <col min="4342" max="4352" width="0" style="95" hidden="1" customWidth="1"/>
    <col min="4353" max="4353" width="10.28515625" style="95" customWidth="1"/>
    <col min="4354" max="4577" width="9.140625" style="95"/>
    <col min="4578" max="4578" width="6" style="95" customWidth="1"/>
    <col min="4579" max="4579" width="54" style="95" customWidth="1"/>
    <col min="4580" max="4580" width="13.7109375" style="95" customWidth="1"/>
    <col min="4581" max="4582" width="11.5703125" style="95" customWidth="1"/>
    <col min="4583" max="4583" width="0" style="95" hidden="1" customWidth="1"/>
    <col min="4584" max="4584" width="13.7109375" style="95" customWidth="1"/>
    <col min="4585" max="4588" width="0" style="95" hidden="1" customWidth="1"/>
    <col min="4589" max="4589" width="13" style="95" customWidth="1"/>
    <col min="4590" max="4591" width="0" style="95" hidden="1" customWidth="1"/>
    <col min="4592" max="4594" width="13.85546875" style="95" customWidth="1"/>
    <col min="4595" max="4595" width="12.140625" style="95" customWidth="1"/>
    <col min="4596" max="4597" width="12.28515625" style="95" customWidth="1"/>
    <col min="4598" max="4608" width="0" style="95" hidden="1" customWidth="1"/>
    <col min="4609" max="4609" width="10.28515625" style="95" customWidth="1"/>
    <col min="4610" max="4833" width="9.140625" style="95"/>
    <col min="4834" max="4834" width="6" style="95" customWidth="1"/>
    <col min="4835" max="4835" width="54" style="95" customWidth="1"/>
    <col min="4836" max="4836" width="13.7109375" style="95" customWidth="1"/>
    <col min="4837" max="4838" width="11.5703125" style="95" customWidth="1"/>
    <col min="4839" max="4839" width="0" style="95" hidden="1" customWidth="1"/>
    <col min="4840" max="4840" width="13.7109375" style="95" customWidth="1"/>
    <col min="4841" max="4844" width="0" style="95" hidden="1" customWidth="1"/>
    <col min="4845" max="4845" width="13" style="95" customWidth="1"/>
    <col min="4846" max="4847" width="0" style="95" hidden="1" customWidth="1"/>
    <col min="4848" max="4850" width="13.85546875" style="95" customWidth="1"/>
    <col min="4851" max="4851" width="12.140625" style="95" customWidth="1"/>
    <col min="4852" max="4853" width="12.28515625" style="95" customWidth="1"/>
    <col min="4854" max="4864" width="0" style="95" hidden="1" customWidth="1"/>
    <col min="4865" max="4865" width="10.28515625" style="95" customWidth="1"/>
    <col min="4866" max="5089" width="9.140625" style="95"/>
    <col min="5090" max="5090" width="6" style="95" customWidth="1"/>
    <col min="5091" max="5091" width="54" style="95" customWidth="1"/>
    <col min="5092" max="5092" width="13.7109375" style="95" customWidth="1"/>
    <col min="5093" max="5094" width="11.5703125" style="95" customWidth="1"/>
    <col min="5095" max="5095" width="0" style="95" hidden="1" customWidth="1"/>
    <col min="5096" max="5096" width="13.7109375" style="95" customWidth="1"/>
    <col min="5097" max="5100" width="0" style="95" hidden="1" customWidth="1"/>
    <col min="5101" max="5101" width="13" style="95" customWidth="1"/>
    <col min="5102" max="5103" width="0" style="95" hidden="1" customWidth="1"/>
    <col min="5104" max="5106" width="13.85546875" style="95" customWidth="1"/>
    <col min="5107" max="5107" width="12.140625" style="95" customWidth="1"/>
    <col min="5108" max="5109" width="12.28515625" style="95" customWidth="1"/>
    <col min="5110" max="5120" width="0" style="95" hidden="1" customWidth="1"/>
    <col min="5121" max="5121" width="10.28515625" style="95" customWidth="1"/>
    <col min="5122" max="5345" width="9.140625" style="95"/>
    <col min="5346" max="5346" width="6" style="95" customWidth="1"/>
    <col min="5347" max="5347" width="54" style="95" customWidth="1"/>
    <col min="5348" max="5348" width="13.7109375" style="95" customWidth="1"/>
    <col min="5349" max="5350" width="11.5703125" style="95" customWidth="1"/>
    <col min="5351" max="5351" width="0" style="95" hidden="1" customWidth="1"/>
    <col min="5352" max="5352" width="13.7109375" style="95" customWidth="1"/>
    <col min="5353" max="5356" width="0" style="95" hidden="1" customWidth="1"/>
    <col min="5357" max="5357" width="13" style="95" customWidth="1"/>
    <col min="5358" max="5359" width="0" style="95" hidden="1" customWidth="1"/>
    <col min="5360" max="5362" width="13.85546875" style="95" customWidth="1"/>
    <col min="5363" max="5363" width="12.140625" style="95" customWidth="1"/>
    <col min="5364" max="5365" width="12.28515625" style="95" customWidth="1"/>
    <col min="5366" max="5376" width="0" style="95" hidden="1" customWidth="1"/>
    <col min="5377" max="5377" width="10.28515625" style="95" customWidth="1"/>
    <col min="5378" max="5601" width="9.140625" style="95"/>
    <col min="5602" max="5602" width="6" style="95" customWidth="1"/>
    <col min="5603" max="5603" width="54" style="95" customWidth="1"/>
    <col min="5604" max="5604" width="13.7109375" style="95" customWidth="1"/>
    <col min="5605" max="5606" width="11.5703125" style="95" customWidth="1"/>
    <col min="5607" max="5607" width="0" style="95" hidden="1" customWidth="1"/>
    <col min="5608" max="5608" width="13.7109375" style="95" customWidth="1"/>
    <col min="5609" max="5612" width="0" style="95" hidden="1" customWidth="1"/>
    <col min="5613" max="5613" width="13" style="95" customWidth="1"/>
    <col min="5614" max="5615" width="0" style="95" hidden="1" customWidth="1"/>
    <col min="5616" max="5618" width="13.85546875" style="95" customWidth="1"/>
    <col min="5619" max="5619" width="12.140625" style="95" customWidth="1"/>
    <col min="5620" max="5621" width="12.28515625" style="95" customWidth="1"/>
    <col min="5622" max="5632" width="0" style="95" hidden="1" customWidth="1"/>
    <col min="5633" max="5633" width="10.28515625" style="95" customWidth="1"/>
    <col min="5634" max="5857" width="9.140625" style="95"/>
    <col min="5858" max="5858" width="6" style="95" customWidth="1"/>
    <col min="5859" max="5859" width="54" style="95" customWidth="1"/>
    <col min="5860" max="5860" width="13.7109375" style="95" customWidth="1"/>
    <col min="5861" max="5862" width="11.5703125" style="95" customWidth="1"/>
    <col min="5863" max="5863" width="0" style="95" hidden="1" customWidth="1"/>
    <col min="5864" max="5864" width="13.7109375" style="95" customWidth="1"/>
    <col min="5865" max="5868" width="0" style="95" hidden="1" customWidth="1"/>
    <col min="5869" max="5869" width="13" style="95" customWidth="1"/>
    <col min="5870" max="5871" width="0" style="95" hidden="1" customWidth="1"/>
    <col min="5872" max="5874" width="13.85546875" style="95" customWidth="1"/>
    <col min="5875" max="5875" width="12.140625" style="95" customWidth="1"/>
    <col min="5876" max="5877" width="12.28515625" style="95" customWidth="1"/>
    <col min="5878" max="5888" width="0" style="95" hidden="1" customWidth="1"/>
    <col min="5889" max="5889" width="10.28515625" style="95" customWidth="1"/>
    <col min="5890" max="6113" width="9.140625" style="95"/>
    <col min="6114" max="6114" width="6" style="95" customWidth="1"/>
    <col min="6115" max="6115" width="54" style="95" customWidth="1"/>
    <col min="6116" max="6116" width="13.7109375" style="95" customWidth="1"/>
    <col min="6117" max="6118" width="11.5703125" style="95" customWidth="1"/>
    <col min="6119" max="6119" width="0" style="95" hidden="1" customWidth="1"/>
    <col min="6120" max="6120" width="13.7109375" style="95" customWidth="1"/>
    <col min="6121" max="6124" width="0" style="95" hidden="1" customWidth="1"/>
    <col min="6125" max="6125" width="13" style="95" customWidth="1"/>
    <col min="6126" max="6127" width="0" style="95" hidden="1" customWidth="1"/>
    <col min="6128" max="6130" width="13.85546875" style="95" customWidth="1"/>
    <col min="6131" max="6131" width="12.140625" style="95" customWidth="1"/>
    <col min="6132" max="6133" width="12.28515625" style="95" customWidth="1"/>
    <col min="6134" max="6144" width="0" style="95" hidden="1" customWidth="1"/>
    <col min="6145" max="6145" width="10.28515625" style="95" customWidth="1"/>
    <col min="6146" max="6369" width="9.140625" style="95"/>
    <col min="6370" max="6370" width="6" style="95" customWidth="1"/>
    <col min="6371" max="6371" width="54" style="95" customWidth="1"/>
    <col min="6372" max="6372" width="13.7109375" style="95" customWidth="1"/>
    <col min="6373" max="6374" width="11.5703125" style="95" customWidth="1"/>
    <col min="6375" max="6375" width="0" style="95" hidden="1" customWidth="1"/>
    <col min="6376" max="6376" width="13.7109375" style="95" customWidth="1"/>
    <col min="6377" max="6380" width="0" style="95" hidden="1" customWidth="1"/>
    <col min="6381" max="6381" width="13" style="95" customWidth="1"/>
    <col min="6382" max="6383" width="0" style="95" hidden="1" customWidth="1"/>
    <col min="6384" max="6386" width="13.85546875" style="95" customWidth="1"/>
    <col min="6387" max="6387" width="12.140625" style="95" customWidth="1"/>
    <col min="6388" max="6389" width="12.28515625" style="95" customWidth="1"/>
    <col min="6390" max="6400" width="0" style="95" hidden="1" customWidth="1"/>
    <col min="6401" max="6401" width="10.28515625" style="95" customWidth="1"/>
    <col min="6402" max="6625" width="9.140625" style="95"/>
    <col min="6626" max="6626" width="6" style="95" customWidth="1"/>
    <col min="6627" max="6627" width="54" style="95" customWidth="1"/>
    <col min="6628" max="6628" width="13.7109375" style="95" customWidth="1"/>
    <col min="6629" max="6630" width="11.5703125" style="95" customWidth="1"/>
    <col min="6631" max="6631" width="0" style="95" hidden="1" customWidth="1"/>
    <col min="6632" max="6632" width="13.7109375" style="95" customWidth="1"/>
    <col min="6633" max="6636" width="0" style="95" hidden="1" customWidth="1"/>
    <col min="6637" max="6637" width="13" style="95" customWidth="1"/>
    <col min="6638" max="6639" width="0" style="95" hidden="1" customWidth="1"/>
    <col min="6640" max="6642" width="13.85546875" style="95" customWidth="1"/>
    <col min="6643" max="6643" width="12.140625" style="95" customWidth="1"/>
    <col min="6644" max="6645" width="12.28515625" style="95" customWidth="1"/>
    <col min="6646" max="6656" width="0" style="95" hidden="1" customWidth="1"/>
    <col min="6657" max="6657" width="10.28515625" style="95" customWidth="1"/>
    <col min="6658" max="6881" width="9.140625" style="95"/>
    <col min="6882" max="6882" width="6" style="95" customWidth="1"/>
    <col min="6883" max="6883" width="54" style="95" customWidth="1"/>
    <col min="6884" max="6884" width="13.7109375" style="95" customWidth="1"/>
    <col min="6885" max="6886" width="11.5703125" style="95" customWidth="1"/>
    <col min="6887" max="6887" width="0" style="95" hidden="1" customWidth="1"/>
    <col min="6888" max="6888" width="13.7109375" style="95" customWidth="1"/>
    <col min="6889" max="6892" width="0" style="95" hidden="1" customWidth="1"/>
    <col min="6893" max="6893" width="13" style="95" customWidth="1"/>
    <col min="6894" max="6895" width="0" style="95" hidden="1" customWidth="1"/>
    <col min="6896" max="6898" width="13.85546875" style="95" customWidth="1"/>
    <col min="6899" max="6899" width="12.140625" style="95" customWidth="1"/>
    <col min="6900" max="6901" width="12.28515625" style="95" customWidth="1"/>
    <col min="6902" max="6912" width="0" style="95" hidden="1" customWidth="1"/>
    <col min="6913" max="6913" width="10.28515625" style="95" customWidth="1"/>
    <col min="6914" max="7137" width="9.140625" style="95"/>
    <col min="7138" max="7138" width="6" style="95" customWidth="1"/>
    <col min="7139" max="7139" width="54" style="95" customWidth="1"/>
    <col min="7140" max="7140" width="13.7109375" style="95" customWidth="1"/>
    <col min="7141" max="7142" width="11.5703125" style="95" customWidth="1"/>
    <col min="7143" max="7143" width="0" style="95" hidden="1" customWidth="1"/>
    <col min="7144" max="7144" width="13.7109375" style="95" customWidth="1"/>
    <col min="7145" max="7148" width="0" style="95" hidden="1" customWidth="1"/>
    <col min="7149" max="7149" width="13" style="95" customWidth="1"/>
    <col min="7150" max="7151" width="0" style="95" hidden="1" customWidth="1"/>
    <col min="7152" max="7154" width="13.85546875" style="95" customWidth="1"/>
    <col min="7155" max="7155" width="12.140625" style="95" customWidth="1"/>
    <col min="7156" max="7157" width="12.28515625" style="95" customWidth="1"/>
    <col min="7158" max="7168" width="0" style="95" hidden="1" customWidth="1"/>
    <col min="7169" max="7169" width="10.28515625" style="95" customWidth="1"/>
    <col min="7170" max="7393" width="9.140625" style="95"/>
    <col min="7394" max="7394" width="6" style="95" customWidth="1"/>
    <col min="7395" max="7395" width="54" style="95" customWidth="1"/>
    <col min="7396" max="7396" width="13.7109375" style="95" customWidth="1"/>
    <col min="7397" max="7398" width="11.5703125" style="95" customWidth="1"/>
    <col min="7399" max="7399" width="0" style="95" hidden="1" customWidth="1"/>
    <col min="7400" max="7400" width="13.7109375" style="95" customWidth="1"/>
    <col min="7401" max="7404" width="0" style="95" hidden="1" customWidth="1"/>
    <col min="7405" max="7405" width="13" style="95" customWidth="1"/>
    <col min="7406" max="7407" width="0" style="95" hidden="1" customWidth="1"/>
    <col min="7408" max="7410" width="13.85546875" style="95" customWidth="1"/>
    <col min="7411" max="7411" width="12.140625" style="95" customWidth="1"/>
    <col min="7412" max="7413" width="12.28515625" style="95" customWidth="1"/>
    <col min="7414" max="7424" width="0" style="95" hidden="1" customWidth="1"/>
    <col min="7425" max="7425" width="10.28515625" style="95" customWidth="1"/>
    <col min="7426" max="7649" width="9.140625" style="95"/>
    <col min="7650" max="7650" width="6" style="95" customWidth="1"/>
    <col min="7651" max="7651" width="54" style="95" customWidth="1"/>
    <col min="7652" max="7652" width="13.7109375" style="95" customWidth="1"/>
    <col min="7653" max="7654" width="11.5703125" style="95" customWidth="1"/>
    <col min="7655" max="7655" width="0" style="95" hidden="1" customWidth="1"/>
    <col min="7656" max="7656" width="13.7109375" style="95" customWidth="1"/>
    <col min="7657" max="7660" width="0" style="95" hidden="1" customWidth="1"/>
    <col min="7661" max="7661" width="13" style="95" customWidth="1"/>
    <col min="7662" max="7663" width="0" style="95" hidden="1" customWidth="1"/>
    <col min="7664" max="7666" width="13.85546875" style="95" customWidth="1"/>
    <col min="7667" max="7667" width="12.140625" style="95" customWidth="1"/>
    <col min="7668" max="7669" width="12.28515625" style="95" customWidth="1"/>
    <col min="7670" max="7680" width="0" style="95" hidden="1" customWidth="1"/>
    <col min="7681" max="7681" width="10.28515625" style="95" customWidth="1"/>
    <col min="7682" max="7905" width="9.140625" style="95"/>
    <col min="7906" max="7906" width="6" style="95" customWidth="1"/>
    <col min="7907" max="7907" width="54" style="95" customWidth="1"/>
    <col min="7908" max="7908" width="13.7109375" style="95" customWidth="1"/>
    <col min="7909" max="7910" width="11.5703125" style="95" customWidth="1"/>
    <col min="7911" max="7911" width="0" style="95" hidden="1" customWidth="1"/>
    <col min="7912" max="7912" width="13.7109375" style="95" customWidth="1"/>
    <col min="7913" max="7916" width="0" style="95" hidden="1" customWidth="1"/>
    <col min="7917" max="7917" width="13" style="95" customWidth="1"/>
    <col min="7918" max="7919" width="0" style="95" hidden="1" customWidth="1"/>
    <col min="7920" max="7922" width="13.85546875" style="95" customWidth="1"/>
    <col min="7923" max="7923" width="12.140625" style="95" customWidth="1"/>
    <col min="7924" max="7925" width="12.28515625" style="95" customWidth="1"/>
    <col min="7926" max="7936" width="0" style="95" hidden="1" customWidth="1"/>
    <col min="7937" max="7937" width="10.28515625" style="95" customWidth="1"/>
    <col min="7938" max="8161" width="9.140625" style="95"/>
    <col min="8162" max="8162" width="6" style="95" customWidth="1"/>
    <col min="8163" max="8163" width="54" style="95" customWidth="1"/>
    <col min="8164" max="8164" width="13.7109375" style="95" customWidth="1"/>
    <col min="8165" max="8166" width="11.5703125" style="95" customWidth="1"/>
    <col min="8167" max="8167" width="0" style="95" hidden="1" customWidth="1"/>
    <col min="8168" max="8168" width="13.7109375" style="95" customWidth="1"/>
    <col min="8169" max="8172" width="0" style="95" hidden="1" customWidth="1"/>
    <col min="8173" max="8173" width="13" style="95" customWidth="1"/>
    <col min="8174" max="8175" width="0" style="95" hidden="1" customWidth="1"/>
    <col min="8176" max="8178" width="13.85546875" style="95" customWidth="1"/>
    <col min="8179" max="8179" width="12.140625" style="95" customWidth="1"/>
    <col min="8180" max="8181" width="12.28515625" style="95" customWidth="1"/>
    <col min="8182" max="8192" width="0" style="95" hidden="1" customWidth="1"/>
    <col min="8193" max="8193" width="10.28515625" style="95" customWidth="1"/>
    <col min="8194" max="8417" width="9.140625" style="95"/>
    <col min="8418" max="8418" width="6" style="95" customWidth="1"/>
    <col min="8419" max="8419" width="54" style="95" customWidth="1"/>
    <col min="8420" max="8420" width="13.7109375" style="95" customWidth="1"/>
    <col min="8421" max="8422" width="11.5703125" style="95" customWidth="1"/>
    <col min="8423" max="8423" width="0" style="95" hidden="1" customWidth="1"/>
    <col min="8424" max="8424" width="13.7109375" style="95" customWidth="1"/>
    <col min="8425" max="8428" width="0" style="95" hidden="1" customWidth="1"/>
    <col min="8429" max="8429" width="13" style="95" customWidth="1"/>
    <col min="8430" max="8431" width="0" style="95" hidden="1" customWidth="1"/>
    <col min="8432" max="8434" width="13.85546875" style="95" customWidth="1"/>
    <col min="8435" max="8435" width="12.140625" style="95" customWidth="1"/>
    <col min="8436" max="8437" width="12.28515625" style="95" customWidth="1"/>
    <col min="8438" max="8448" width="0" style="95" hidden="1" customWidth="1"/>
    <col min="8449" max="8449" width="10.28515625" style="95" customWidth="1"/>
    <col min="8450" max="8673" width="9.140625" style="95"/>
    <col min="8674" max="8674" width="6" style="95" customWidth="1"/>
    <col min="8675" max="8675" width="54" style="95" customWidth="1"/>
    <col min="8676" max="8676" width="13.7109375" style="95" customWidth="1"/>
    <col min="8677" max="8678" width="11.5703125" style="95" customWidth="1"/>
    <col min="8679" max="8679" width="0" style="95" hidden="1" customWidth="1"/>
    <col min="8680" max="8680" width="13.7109375" style="95" customWidth="1"/>
    <col min="8681" max="8684" width="0" style="95" hidden="1" customWidth="1"/>
    <col min="8685" max="8685" width="13" style="95" customWidth="1"/>
    <col min="8686" max="8687" width="0" style="95" hidden="1" customWidth="1"/>
    <col min="8688" max="8690" width="13.85546875" style="95" customWidth="1"/>
    <col min="8691" max="8691" width="12.140625" style="95" customWidth="1"/>
    <col min="8692" max="8693" width="12.28515625" style="95" customWidth="1"/>
    <col min="8694" max="8704" width="0" style="95" hidden="1" customWidth="1"/>
    <col min="8705" max="8705" width="10.28515625" style="95" customWidth="1"/>
    <col min="8706" max="8929" width="9.140625" style="95"/>
    <col min="8930" max="8930" width="6" style="95" customWidth="1"/>
    <col min="8931" max="8931" width="54" style="95" customWidth="1"/>
    <col min="8932" max="8932" width="13.7109375" style="95" customWidth="1"/>
    <col min="8933" max="8934" width="11.5703125" style="95" customWidth="1"/>
    <col min="8935" max="8935" width="0" style="95" hidden="1" customWidth="1"/>
    <col min="8936" max="8936" width="13.7109375" style="95" customWidth="1"/>
    <col min="8937" max="8940" width="0" style="95" hidden="1" customWidth="1"/>
    <col min="8941" max="8941" width="13" style="95" customWidth="1"/>
    <col min="8942" max="8943" width="0" style="95" hidden="1" customWidth="1"/>
    <col min="8944" max="8946" width="13.85546875" style="95" customWidth="1"/>
    <col min="8947" max="8947" width="12.140625" style="95" customWidth="1"/>
    <col min="8948" max="8949" width="12.28515625" style="95" customWidth="1"/>
    <col min="8950" max="8960" width="0" style="95" hidden="1" customWidth="1"/>
    <col min="8961" max="8961" width="10.28515625" style="95" customWidth="1"/>
    <col min="8962" max="9185" width="9.140625" style="95"/>
    <col min="9186" max="9186" width="6" style="95" customWidth="1"/>
    <col min="9187" max="9187" width="54" style="95" customWidth="1"/>
    <col min="9188" max="9188" width="13.7109375" style="95" customWidth="1"/>
    <col min="9189" max="9190" width="11.5703125" style="95" customWidth="1"/>
    <col min="9191" max="9191" width="0" style="95" hidden="1" customWidth="1"/>
    <col min="9192" max="9192" width="13.7109375" style="95" customWidth="1"/>
    <col min="9193" max="9196" width="0" style="95" hidden="1" customWidth="1"/>
    <col min="9197" max="9197" width="13" style="95" customWidth="1"/>
    <col min="9198" max="9199" width="0" style="95" hidden="1" customWidth="1"/>
    <col min="9200" max="9202" width="13.85546875" style="95" customWidth="1"/>
    <col min="9203" max="9203" width="12.140625" style="95" customWidth="1"/>
    <col min="9204" max="9205" width="12.28515625" style="95" customWidth="1"/>
    <col min="9206" max="9216" width="0" style="95" hidden="1" customWidth="1"/>
    <col min="9217" max="9217" width="10.28515625" style="95" customWidth="1"/>
    <col min="9218" max="9441" width="9.140625" style="95"/>
    <col min="9442" max="9442" width="6" style="95" customWidth="1"/>
    <col min="9443" max="9443" width="54" style="95" customWidth="1"/>
    <col min="9444" max="9444" width="13.7109375" style="95" customWidth="1"/>
    <col min="9445" max="9446" width="11.5703125" style="95" customWidth="1"/>
    <col min="9447" max="9447" width="0" style="95" hidden="1" customWidth="1"/>
    <col min="9448" max="9448" width="13.7109375" style="95" customWidth="1"/>
    <col min="9449" max="9452" width="0" style="95" hidden="1" customWidth="1"/>
    <col min="9453" max="9453" width="13" style="95" customWidth="1"/>
    <col min="9454" max="9455" width="0" style="95" hidden="1" customWidth="1"/>
    <col min="9456" max="9458" width="13.85546875" style="95" customWidth="1"/>
    <col min="9459" max="9459" width="12.140625" style="95" customWidth="1"/>
    <col min="9460" max="9461" width="12.28515625" style="95" customWidth="1"/>
    <col min="9462" max="9472" width="0" style="95" hidden="1" customWidth="1"/>
    <col min="9473" max="9473" width="10.28515625" style="95" customWidth="1"/>
    <col min="9474" max="9697" width="9.140625" style="95"/>
    <col min="9698" max="9698" width="6" style="95" customWidth="1"/>
    <col min="9699" max="9699" width="54" style="95" customWidth="1"/>
    <col min="9700" max="9700" width="13.7109375" style="95" customWidth="1"/>
    <col min="9701" max="9702" width="11.5703125" style="95" customWidth="1"/>
    <col min="9703" max="9703" width="0" style="95" hidden="1" customWidth="1"/>
    <col min="9704" max="9704" width="13.7109375" style="95" customWidth="1"/>
    <col min="9705" max="9708" width="0" style="95" hidden="1" customWidth="1"/>
    <col min="9709" max="9709" width="13" style="95" customWidth="1"/>
    <col min="9710" max="9711" width="0" style="95" hidden="1" customWidth="1"/>
    <col min="9712" max="9714" width="13.85546875" style="95" customWidth="1"/>
    <col min="9715" max="9715" width="12.140625" style="95" customWidth="1"/>
    <col min="9716" max="9717" width="12.28515625" style="95" customWidth="1"/>
    <col min="9718" max="9728" width="0" style="95" hidden="1" customWidth="1"/>
    <col min="9729" max="9729" width="10.28515625" style="95" customWidth="1"/>
    <col min="9730" max="9953" width="9.140625" style="95"/>
    <col min="9954" max="9954" width="6" style="95" customWidth="1"/>
    <col min="9955" max="9955" width="54" style="95" customWidth="1"/>
    <col min="9956" max="9956" width="13.7109375" style="95" customWidth="1"/>
    <col min="9957" max="9958" width="11.5703125" style="95" customWidth="1"/>
    <col min="9959" max="9959" width="0" style="95" hidden="1" customWidth="1"/>
    <col min="9960" max="9960" width="13.7109375" style="95" customWidth="1"/>
    <col min="9961" max="9964" width="0" style="95" hidden="1" customWidth="1"/>
    <col min="9965" max="9965" width="13" style="95" customWidth="1"/>
    <col min="9966" max="9967" width="0" style="95" hidden="1" customWidth="1"/>
    <col min="9968" max="9970" width="13.85546875" style="95" customWidth="1"/>
    <col min="9971" max="9971" width="12.140625" style="95" customWidth="1"/>
    <col min="9972" max="9973" width="12.28515625" style="95" customWidth="1"/>
    <col min="9974" max="9984" width="0" style="95" hidden="1" customWidth="1"/>
    <col min="9985" max="9985" width="10.28515625" style="95" customWidth="1"/>
    <col min="9986" max="10209" width="9.140625" style="95"/>
    <col min="10210" max="10210" width="6" style="95" customWidth="1"/>
    <col min="10211" max="10211" width="54" style="95" customWidth="1"/>
    <col min="10212" max="10212" width="13.7109375" style="95" customWidth="1"/>
    <col min="10213" max="10214" width="11.5703125" style="95" customWidth="1"/>
    <col min="10215" max="10215" width="0" style="95" hidden="1" customWidth="1"/>
    <col min="10216" max="10216" width="13.7109375" style="95" customWidth="1"/>
    <col min="10217" max="10220" width="0" style="95" hidden="1" customWidth="1"/>
    <col min="10221" max="10221" width="13" style="95" customWidth="1"/>
    <col min="10222" max="10223" width="0" style="95" hidden="1" customWidth="1"/>
    <col min="10224" max="10226" width="13.85546875" style="95" customWidth="1"/>
    <col min="10227" max="10227" width="12.140625" style="95" customWidth="1"/>
    <col min="10228" max="10229" width="12.28515625" style="95" customWidth="1"/>
    <col min="10230" max="10240" width="0" style="95" hidden="1" customWidth="1"/>
    <col min="10241" max="10241" width="10.28515625" style="95" customWidth="1"/>
    <col min="10242" max="10465" width="9.140625" style="95"/>
    <col min="10466" max="10466" width="6" style="95" customWidth="1"/>
    <col min="10467" max="10467" width="54" style="95" customWidth="1"/>
    <col min="10468" max="10468" width="13.7109375" style="95" customWidth="1"/>
    <col min="10469" max="10470" width="11.5703125" style="95" customWidth="1"/>
    <col min="10471" max="10471" width="0" style="95" hidden="1" customWidth="1"/>
    <col min="10472" max="10472" width="13.7109375" style="95" customWidth="1"/>
    <col min="10473" max="10476" width="0" style="95" hidden="1" customWidth="1"/>
    <col min="10477" max="10477" width="13" style="95" customWidth="1"/>
    <col min="10478" max="10479" width="0" style="95" hidden="1" customWidth="1"/>
    <col min="10480" max="10482" width="13.85546875" style="95" customWidth="1"/>
    <col min="10483" max="10483" width="12.140625" style="95" customWidth="1"/>
    <col min="10484" max="10485" width="12.28515625" style="95" customWidth="1"/>
    <col min="10486" max="10496" width="0" style="95" hidden="1" customWidth="1"/>
    <col min="10497" max="10497" width="10.28515625" style="95" customWidth="1"/>
    <col min="10498" max="10721" width="9.140625" style="95"/>
    <col min="10722" max="10722" width="6" style="95" customWidth="1"/>
    <col min="10723" max="10723" width="54" style="95" customWidth="1"/>
    <col min="10724" max="10724" width="13.7109375" style="95" customWidth="1"/>
    <col min="10725" max="10726" width="11.5703125" style="95" customWidth="1"/>
    <col min="10727" max="10727" width="0" style="95" hidden="1" customWidth="1"/>
    <col min="10728" max="10728" width="13.7109375" style="95" customWidth="1"/>
    <col min="10729" max="10732" width="0" style="95" hidden="1" customWidth="1"/>
    <col min="10733" max="10733" width="13" style="95" customWidth="1"/>
    <col min="10734" max="10735" width="0" style="95" hidden="1" customWidth="1"/>
    <col min="10736" max="10738" width="13.85546875" style="95" customWidth="1"/>
    <col min="10739" max="10739" width="12.140625" style="95" customWidth="1"/>
    <col min="10740" max="10741" width="12.28515625" style="95" customWidth="1"/>
    <col min="10742" max="10752" width="0" style="95" hidden="1" customWidth="1"/>
    <col min="10753" max="10753" width="10.28515625" style="95" customWidth="1"/>
    <col min="10754" max="10977" width="9.140625" style="95"/>
    <col min="10978" max="10978" width="6" style="95" customWidth="1"/>
    <col min="10979" max="10979" width="54" style="95" customWidth="1"/>
    <col min="10980" max="10980" width="13.7109375" style="95" customWidth="1"/>
    <col min="10981" max="10982" width="11.5703125" style="95" customWidth="1"/>
    <col min="10983" max="10983" width="0" style="95" hidden="1" customWidth="1"/>
    <col min="10984" max="10984" width="13.7109375" style="95" customWidth="1"/>
    <col min="10985" max="10988" width="0" style="95" hidden="1" customWidth="1"/>
    <col min="10989" max="10989" width="13" style="95" customWidth="1"/>
    <col min="10990" max="10991" width="0" style="95" hidden="1" customWidth="1"/>
    <col min="10992" max="10994" width="13.85546875" style="95" customWidth="1"/>
    <col min="10995" max="10995" width="12.140625" style="95" customWidth="1"/>
    <col min="10996" max="10997" width="12.28515625" style="95" customWidth="1"/>
    <col min="10998" max="11008" width="0" style="95" hidden="1" customWidth="1"/>
    <col min="11009" max="11009" width="10.28515625" style="95" customWidth="1"/>
    <col min="11010" max="11233" width="9.140625" style="95"/>
    <col min="11234" max="11234" width="6" style="95" customWidth="1"/>
    <col min="11235" max="11235" width="54" style="95" customWidth="1"/>
    <col min="11236" max="11236" width="13.7109375" style="95" customWidth="1"/>
    <col min="11237" max="11238" width="11.5703125" style="95" customWidth="1"/>
    <col min="11239" max="11239" width="0" style="95" hidden="1" customWidth="1"/>
    <col min="11240" max="11240" width="13.7109375" style="95" customWidth="1"/>
    <col min="11241" max="11244" width="0" style="95" hidden="1" customWidth="1"/>
    <col min="11245" max="11245" width="13" style="95" customWidth="1"/>
    <col min="11246" max="11247" width="0" style="95" hidden="1" customWidth="1"/>
    <col min="11248" max="11250" width="13.85546875" style="95" customWidth="1"/>
    <col min="11251" max="11251" width="12.140625" style="95" customWidth="1"/>
    <col min="11252" max="11253" width="12.28515625" style="95" customWidth="1"/>
    <col min="11254" max="11264" width="0" style="95" hidden="1" customWidth="1"/>
    <col min="11265" max="11265" width="10.28515625" style="95" customWidth="1"/>
    <col min="11266" max="11489" width="9.140625" style="95"/>
    <col min="11490" max="11490" width="6" style="95" customWidth="1"/>
    <col min="11491" max="11491" width="54" style="95" customWidth="1"/>
    <col min="11492" max="11492" width="13.7109375" style="95" customWidth="1"/>
    <col min="11493" max="11494" width="11.5703125" style="95" customWidth="1"/>
    <col min="11495" max="11495" width="0" style="95" hidden="1" customWidth="1"/>
    <col min="11496" max="11496" width="13.7109375" style="95" customWidth="1"/>
    <col min="11497" max="11500" width="0" style="95" hidden="1" customWidth="1"/>
    <col min="11501" max="11501" width="13" style="95" customWidth="1"/>
    <col min="11502" max="11503" width="0" style="95" hidden="1" customWidth="1"/>
    <col min="11504" max="11506" width="13.85546875" style="95" customWidth="1"/>
    <col min="11507" max="11507" width="12.140625" style="95" customWidth="1"/>
    <col min="11508" max="11509" width="12.28515625" style="95" customWidth="1"/>
    <col min="11510" max="11520" width="0" style="95" hidden="1" customWidth="1"/>
    <col min="11521" max="11521" width="10.28515625" style="95" customWidth="1"/>
    <col min="11522" max="11745" width="9.140625" style="95"/>
    <col min="11746" max="11746" width="6" style="95" customWidth="1"/>
    <col min="11747" max="11747" width="54" style="95" customWidth="1"/>
    <col min="11748" max="11748" width="13.7109375" style="95" customWidth="1"/>
    <col min="11749" max="11750" width="11.5703125" style="95" customWidth="1"/>
    <col min="11751" max="11751" width="0" style="95" hidden="1" customWidth="1"/>
    <col min="11752" max="11752" width="13.7109375" style="95" customWidth="1"/>
    <col min="11753" max="11756" width="0" style="95" hidden="1" customWidth="1"/>
    <col min="11757" max="11757" width="13" style="95" customWidth="1"/>
    <col min="11758" max="11759" width="0" style="95" hidden="1" customWidth="1"/>
    <col min="11760" max="11762" width="13.85546875" style="95" customWidth="1"/>
    <col min="11763" max="11763" width="12.140625" style="95" customWidth="1"/>
    <col min="11764" max="11765" width="12.28515625" style="95" customWidth="1"/>
    <col min="11766" max="11776" width="0" style="95" hidden="1" customWidth="1"/>
    <col min="11777" max="11777" width="10.28515625" style="95" customWidth="1"/>
    <col min="11778" max="12001" width="9.140625" style="95"/>
    <col min="12002" max="12002" width="6" style="95" customWidth="1"/>
    <col min="12003" max="12003" width="54" style="95" customWidth="1"/>
    <col min="12004" max="12004" width="13.7109375" style="95" customWidth="1"/>
    <col min="12005" max="12006" width="11.5703125" style="95" customWidth="1"/>
    <col min="12007" max="12007" width="0" style="95" hidden="1" customWidth="1"/>
    <col min="12008" max="12008" width="13.7109375" style="95" customWidth="1"/>
    <col min="12009" max="12012" width="0" style="95" hidden="1" customWidth="1"/>
    <col min="12013" max="12013" width="13" style="95" customWidth="1"/>
    <col min="12014" max="12015" width="0" style="95" hidden="1" customWidth="1"/>
    <col min="12016" max="12018" width="13.85546875" style="95" customWidth="1"/>
    <col min="12019" max="12019" width="12.140625" style="95" customWidth="1"/>
    <col min="12020" max="12021" width="12.28515625" style="95" customWidth="1"/>
    <col min="12022" max="12032" width="0" style="95" hidden="1" customWidth="1"/>
    <col min="12033" max="12033" width="10.28515625" style="95" customWidth="1"/>
    <col min="12034" max="12257" width="9.140625" style="95"/>
    <col min="12258" max="12258" width="6" style="95" customWidth="1"/>
    <col min="12259" max="12259" width="54" style="95" customWidth="1"/>
    <col min="12260" max="12260" width="13.7109375" style="95" customWidth="1"/>
    <col min="12261" max="12262" width="11.5703125" style="95" customWidth="1"/>
    <col min="12263" max="12263" width="0" style="95" hidden="1" customWidth="1"/>
    <col min="12264" max="12264" width="13.7109375" style="95" customWidth="1"/>
    <col min="12265" max="12268" width="0" style="95" hidden="1" customWidth="1"/>
    <col min="12269" max="12269" width="13" style="95" customWidth="1"/>
    <col min="12270" max="12271" width="0" style="95" hidden="1" customWidth="1"/>
    <col min="12272" max="12274" width="13.85546875" style="95" customWidth="1"/>
    <col min="12275" max="12275" width="12.140625" style="95" customWidth="1"/>
    <col min="12276" max="12277" width="12.28515625" style="95" customWidth="1"/>
    <col min="12278" max="12288" width="0" style="95" hidden="1" customWidth="1"/>
    <col min="12289" max="12289" width="10.28515625" style="95" customWidth="1"/>
    <col min="12290" max="12513" width="9.140625" style="95"/>
    <col min="12514" max="12514" width="6" style="95" customWidth="1"/>
    <col min="12515" max="12515" width="54" style="95" customWidth="1"/>
    <col min="12516" max="12516" width="13.7109375" style="95" customWidth="1"/>
    <col min="12517" max="12518" width="11.5703125" style="95" customWidth="1"/>
    <col min="12519" max="12519" width="0" style="95" hidden="1" customWidth="1"/>
    <col min="12520" max="12520" width="13.7109375" style="95" customWidth="1"/>
    <col min="12521" max="12524" width="0" style="95" hidden="1" customWidth="1"/>
    <col min="12525" max="12525" width="13" style="95" customWidth="1"/>
    <col min="12526" max="12527" width="0" style="95" hidden="1" customWidth="1"/>
    <col min="12528" max="12530" width="13.85546875" style="95" customWidth="1"/>
    <col min="12531" max="12531" width="12.140625" style="95" customWidth="1"/>
    <col min="12532" max="12533" width="12.28515625" style="95" customWidth="1"/>
    <col min="12534" max="12544" width="0" style="95" hidden="1" customWidth="1"/>
    <col min="12545" max="12545" width="10.28515625" style="95" customWidth="1"/>
    <col min="12546" max="12769" width="9.140625" style="95"/>
    <col min="12770" max="12770" width="6" style="95" customWidth="1"/>
    <col min="12771" max="12771" width="54" style="95" customWidth="1"/>
    <col min="12772" max="12772" width="13.7109375" style="95" customWidth="1"/>
    <col min="12773" max="12774" width="11.5703125" style="95" customWidth="1"/>
    <col min="12775" max="12775" width="0" style="95" hidden="1" customWidth="1"/>
    <col min="12776" max="12776" width="13.7109375" style="95" customWidth="1"/>
    <col min="12777" max="12780" width="0" style="95" hidden="1" customWidth="1"/>
    <col min="12781" max="12781" width="13" style="95" customWidth="1"/>
    <col min="12782" max="12783" width="0" style="95" hidden="1" customWidth="1"/>
    <col min="12784" max="12786" width="13.85546875" style="95" customWidth="1"/>
    <col min="12787" max="12787" width="12.140625" style="95" customWidth="1"/>
    <col min="12788" max="12789" width="12.28515625" style="95" customWidth="1"/>
    <col min="12790" max="12800" width="0" style="95" hidden="1" customWidth="1"/>
    <col min="12801" max="12801" width="10.28515625" style="95" customWidth="1"/>
    <col min="12802" max="13025" width="9.140625" style="95"/>
    <col min="13026" max="13026" width="6" style="95" customWidth="1"/>
    <col min="13027" max="13027" width="54" style="95" customWidth="1"/>
    <col min="13028" max="13028" width="13.7109375" style="95" customWidth="1"/>
    <col min="13029" max="13030" width="11.5703125" style="95" customWidth="1"/>
    <col min="13031" max="13031" width="0" style="95" hidden="1" customWidth="1"/>
    <col min="13032" max="13032" width="13.7109375" style="95" customWidth="1"/>
    <col min="13033" max="13036" width="0" style="95" hidden="1" customWidth="1"/>
    <col min="13037" max="13037" width="13" style="95" customWidth="1"/>
    <col min="13038" max="13039" width="0" style="95" hidden="1" customWidth="1"/>
    <col min="13040" max="13042" width="13.85546875" style="95" customWidth="1"/>
    <col min="13043" max="13043" width="12.140625" style="95" customWidth="1"/>
    <col min="13044" max="13045" width="12.28515625" style="95" customWidth="1"/>
    <col min="13046" max="13056" width="0" style="95" hidden="1" customWidth="1"/>
    <col min="13057" max="13057" width="10.28515625" style="95" customWidth="1"/>
    <col min="13058" max="13281" width="9.140625" style="95"/>
    <col min="13282" max="13282" width="6" style="95" customWidth="1"/>
    <col min="13283" max="13283" width="54" style="95" customWidth="1"/>
    <col min="13284" max="13284" width="13.7109375" style="95" customWidth="1"/>
    <col min="13285" max="13286" width="11.5703125" style="95" customWidth="1"/>
    <col min="13287" max="13287" width="0" style="95" hidden="1" customWidth="1"/>
    <col min="13288" max="13288" width="13.7109375" style="95" customWidth="1"/>
    <col min="13289" max="13292" width="0" style="95" hidden="1" customWidth="1"/>
    <col min="13293" max="13293" width="13" style="95" customWidth="1"/>
    <col min="13294" max="13295" width="0" style="95" hidden="1" customWidth="1"/>
    <col min="13296" max="13298" width="13.85546875" style="95" customWidth="1"/>
    <col min="13299" max="13299" width="12.140625" style="95" customWidth="1"/>
    <col min="13300" max="13301" width="12.28515625" style="95" customWidth="1"/>
    <col min="13302" max="13312" width="0" style="95" hidden="1" customWidth="1"/>
    <col min="13313" max="13313" width="10.28515625" style="95" customWidth="1"/>
    <col min="13314" max="13537" width="9.140625" style="95"/>
    <col min="13538" max="13538" width="6" style="95" customWidth="1"/>
    <col min="13539" max="13539" width="54" style="95" customWidth="1"/>
    <col min="13540" max="13540" width="13.7109375" style="95" customWidth="1"/>
    <col min="13541" max="13542" width="11.5703125" style="95" customWidth="1"/>
    <col min="13543" max="13543" width="0" style="95" hidden="1" customWidth="1"/>
    <col min="13544" max="13544" width="13.7109375" style="95" customWidth="1"/>
    <col min="13545" max="13548" width="0" style="95" hidden="1" customWidth="1"/>
    <col min="13549" max="13549" width="13" style="95" customWidth="1"/>
    <col min="13550" max="13551" width="0" style="95" hidden="1" customWidth="1"/>
    <col min="13552" max="13554" width="13.85546875" style="95" customWidth="1"/>
    <col min="13555" max="13555" width="12.140625" style="95" customWidth="1"/>
    <col min="13556" max="13557" width="12.28515625" style="95" customWidth="1"/>
    <col min="13558" max="13568" width="0" style="95" hidden="1" customWidth="1"/>
    <col min="13569" max="13569" width="10.28515625" style="95" customWidth="1"/>
    <col min="13570" max="13793" width="9.140625" style="95"/>
    <col min="13794" max="13794" width="6" style="95" customWidth="1"/>
    <col min="13795" max="13795" width="54" style="95" customWidth="1"/>
    <col min="13796" max="13796" width="13.7109375" style="95" customWidth="1"/>
    <col min="13797" max="13798" width="11.5703125" style="95" customWidth="1"/>
    <col min="13799" max="13799" width="0" style="95" hidden="1" customWidth="1"/>
    <col min="13800" max="13800" width="13.7109375" style="95" customWidth="1"/>
    <col min="13801" max="13804" width="0" style="95" hidden="1" customWidth="1"/>
    <col min="13805" max="13805" width="13" style="95" customWidth="1"/>
    <col min="13806" max="13807" width="0" style="95" hidden="1" customWidth="1"/>
    <col min="13808" max="13810" width="13.85546875" style="95" customWidth="1"/>
    <col min="13811" max="13811" width="12.140625" style="95" customWidth="1"/>
    <col min="13812" max="13813" width="12.28515625" style="95" customWidth="1"/>
    <col min="13814" max="13824" width="0" style="95" hidden="1" customWidth="1"/>
    <col min="13825" max="13825" width="10.28515625" style="95" customWidth="1"/>
    <col min="13826" max="14049" width="9.140625" style="95"/>
    <col min="14050" max="14050" width="6" style="95" customWidth="1"/>
    <col min="14051" max="14051" width="54" style="95" customWidth="1"/>
    <col min="14052" max="14052" width="13.7109375" style="95" customWidth="1"/>
    <col min="14053" max="14054" width="11.5703125" style="95" customWidth="1"/>
    <col min="14055" max="14055" width="0" style="95" hidden="1" customWidth="1"/>
    <col min="14056" max="14056" width="13.7109375" style="95" customWidth="1"/>
    <col min="14057" max="14060" width="0" style="95" hidden="1" customWidth="1"/>
    <col min="14061" max="14061" width="13" style="95" customWidth="1"/>
    <col min="14062" max="14063" width="0" style="95" hidden="1" customWidth="1"/>
    <col min="14064" max="14066" width="13.85546875" style="95" customWidth="1"/>
    <col min="14067" max="14067" width="12.140625" style="95" customWidth="1"/>
    <col min="14068" max="14069" width="12.28515625" style="95" customWidth="1"/>
    <col min="14070" max="14080" width="0" style="95" hidden="1" customWidth="1"/>
    <col min="14081" max="14081" width="10.28515625" style="95" customWidth="1"/>
    <col min="14082" max="14305" width="9.140625" style="95"/>
    <col min="14306" max="14306" width="6" style="95" customWidth="1"/>
    <col min="14307" max="14307" width="54" style="95" customWidth="1"/>
    <col min="14308" max="14308" width="13.7109375" style="95" customWidth="1"/>
    <col min="14309" max="14310" width="11.5703125" style="95" customWidth="1"/>
    <col min="14311" max="14311" width="0" style="95" hidden="1" customWidth="1"/>
    <col min="14312" max="14312" width="13.7109375" style="95" customWidth="1"/>
    <col min="14313" max="14316" width="0" style="95" hidden="1" customWidth="1"/>
    <col min="14317" max="14317" width="13" style="95" customWidth="1"/>
    <col min="14318" max="14319" width="0" style="95" hidden="1" customWidth="1"/>
    <col min="14320" max="14322" width="13.85546875" style="95" customWidth="1"/>
    <col min="14323" max="14323" width="12.140625" style="95" customWidth="1"/>
    <col min="14324" max="14325" width="12.28515625" style="95" customWidth="1"/>
    <col min="14326" max="14336" width="0" style="95" hidden="1" customWidth="1"/>
    <col min="14337" max="14337" width="10.28515625" style="95" customWidth="1"/>
    <col min="14338" max="14561" width="9.140625" style="95"/>
    <col min="14562" max="14562" width="6" style="95" customWidth="1"/>
    <col min="14563" max="14563" width="54" style="95" customWidth="1"/>
    <col min="14564" max="14564" width="13.7109375" style="95" customWidth="1"/>
    <col min="14565" max="14566" width="11.5703125" style="95" customWidth="1"/>
    <col min="14567" max="14567" width="0" style="95" hidden="1" customWidth="1"/>
    <col min="14568" max="14568" width="13.7109375" style="95" customWidth="1"/>
    <col min="14569" max="14572" width="0" style="95" hidden="1" customWidth="1"/>
    <col min="14573" max="14573" width="13" style="95" customWidth="1"/>
    <col min="14574" max="14575" width="0" style="95" hidden="1" customWidth="1"/>
    <col min="14576" max="14578" width="13.85546875" style="95" customWidth="1"/>
    <col min="14579" max="14579" width="12.140625" style="95" customWidth="1"/>
    <col min="14580" max="14581" width="12.28515625" style="95" customWidth="1"/>
    <col min="14582" max="14592" width="0" style="95" hidden="1" customWidth="1"/>
    <col min="14593" max="14593" width="10.28515625" style="95" customWidth="1"/>
    <col min="14594" max="14817" width="9.140625" style="95"/>
    <col min="14818" max="14818" width="6" style="95" customWidth="1"/>
    <col min="14819" max="14819" width="54" style="95" customWidth="1"/>
    <col min="14820" max="14820" width="13.7109375" style="95" customWidth="1"/>
    <col min="14821" max="14822" width="11.5703125" style="95" customWidth="1"/>
    <col min="14823" max="14823" width="0" style="95" hidden="1" customWidth="1"/>
    <col min="14824" max="14824" width="13.7109375" style="95" customWidth="1"/>
    <col min="14825" max="14828" width="0" style="95" hidden="1" customWidth="1"/>
    <col min="14829" max="14829" width="13" style="95" customWidth="1"/>
    <col min="14830" max="14831" width="0" style="95" hidden="1" customWidth="1"/>
    <col min="14832" max="14834" width="13.85546875" style="95" customWidth="1"/>
    <col min="14835" max="14835" width="12.140625" style="95" customWidth="1"/>
    <col min="14836" max="14837" width="12.28515625" style="95" customWidth="1"/>
    <col min="14838" max="14848" width="0" style="95" hidden="1" customWidth="1"/>
    <col min="14849" max="14849" width="10.28515625" style="95" customWidth="1"/>
    <col min="14850" max="15073" width="9.140625" style="95"/>
    <col min="15074" max="15074" width="6" style="95" customWidth="1"/>
    <col min="15075" max="15075" width="54" style="95" customWidth="1"/>
    <col min="15076" max="15076" width="13.7109375" style="95" customWidth="1"/>
    <col min="15077" max="15078" width="11.5703125" style="95" customWidth="1"/>
    <col min="15079" max="15079" width="0" style="95" hidden="1" customWidth="1"/>
    <col min="15080" max="15080" width="13.7109375" style="95" customWidth="1"/>
    <col min="15081" max="15084" width="0" style="95" hidden="1" customWidth="1"/>
    <col min="15085" max="15085" width="13" style="95" customWidth="1"/>
    <col min="15086" max="15087" width="0" style="95" hidden="1" customWidth="1"/>
    <col min="15088" max="15090" width="13.85546875" style="95" customWidth="1"/>
    <col min="15091" max="15091" width="12.140625" style="95" customWidth="1"/>
    <col min="15092" max="15093" width="12.28515625" style="95" customWidth="1"/>
    <col min="15094" max="15104" width="0" style="95" hidden="1" customWidth="1"/>
    <col min="15105" max="15105" width="10.28515625" style="95" customWidth="1"/>
    <col min="15106" max="15329" width="9.140625" style="95"/>
    <col min="15330" max="15330" width="6" style="95" customWidth="1"/>
    <col min="15331" max="15331" width="54" style="95" customWidth="1"/>
    <col min="15332" max="15332" width="13.7109375" style="95" customWidth="1"/>
    <col min="15333" max="15334" width="11.5703125" style="95" customWidth="1"/>
    <col min="15335" max="15335" width="0" style="95" hidden="1" customWidth="1"/>
    <col min="15336" max="15336" width="13.7109375" style="95" customWidth="1"/>
    <col min="15337" max="15340" width="0" style="95" hidden="1" customWidth="1"/>
    <col min="15341" max="15341" width="13" style="95" customWidth="1"/>
    <col min="15342" max="15343" width="0" style="95" hidden="1" customWidth="1"/>
    <col min="15344" max="15346" width="13.85546875" style="95" customWidth="1"/>
    <col min="15347" max="15347" width="12.140625" style="95" customWidth="1"/>
    <col min="15348" max="15349" width="12.28515625" style="95" customWidth="1"/>
    <col min="15350" max="15360" width="0" style="95" hidden="1" customWidth="1"/>
    <col min="15361" max="15361" width="10.28515625" style="95" customWidth="1"/>
    <col min="15362" max="15585" width="9.140625" style="95"/>
    <col min="15586" max="15586" width="6" style="95" customWidth="1"/>
    <col min="15587" max="15587" width="54" style="95" customWidth="1"/>
    <col min="15588" max="15588" width="13.7109375" style="95" customWidth="1"/>
    <col min="15589" max="15590" width="11.5703125" style="95" customWidth="1"/>
    <col min="15591" max="15591" width="0" style="95" hidden="1" customWidth="1"/>
    <col min="15592" max="15592" width="13.7109375" style="95" customWidth="1"/>
    <col min="15593" max="15596" width="0" style="95" hidden="1" customWidth="1"/>
    <col min="15597" max="15597" width="13" style="95" customWidth="1"/>
    <col min="15598" max="15599" width="0" style="95" hidden="1" customWidth="1"/>
    <col min="15600" max="15602" width="13.85546875" style="95" customWidth="1"/>
    <col min="15603" max="15603" width="12.140625" style="95" customWidth="1"/>
    <col min="15604" max="15605" width="12.28515625" style="95" customWidth="1"/>
    <col min="15606" max="15616" width="0" style="95" hidden="1" customWidth="1"/>
    <col min="15617" max="15617" width="10.28515625" style="95" customWidth="1"/>
    <col min="15618" max="15841" width="9.140625" style="95"/>
    <col min="15842" max="15842" width="6" style="95" customWidth="1"/>
    <col min="15843" max="15843" width="54" style="95" customWidth="1"/>
    <col min="15844" max="15844" width="13.7109375" style="95" customWidth="1"/>
    <col min="15845" max="15846" width="11.5703125" style="95" customWidth="1"/>
    <col min="15847" max="15847" width="0" style="95" hidden="1" customWidth="1"/>
    <col min="15848" max="15848" width="13.7109375" style="95" customWidth="1"/>
    <col min="15849" max="15852" width="0" style="95" hidden="1" customWidth="1"/>
    <col min="15853" max="15853" width="13" style="95" customWidth="1"/>
    <col min="15854" max="15855" width="0" style="95" hidden="1" customWidth="1"/>
    <col min="15856" max="15858" width="13.85546875" style="95" customWidth="1"/>
    <col min="15859" max="15859" width="12.140625" style="95" customWidth="1"/>
    <col min="15860" max="15861" width="12.28515625" style="95" customWidth="1"/>
    <col min="15862" max="15872" width="0" style="95" hidden="1" customWidth="1"/>
    <col min="15873" max="15873" width="10.28515625" style="95" customWidth="1"/>
    <col min="15874" max="16097" width="9.140625" style="95"/>
    <col min="16098" max="16098" width="6" style="95" customWidth="1"/>
    <col min="16099" max="16099" width="54" style="95" customWidth="1"/>
    <col min="16100" max="16100" width="13.7109375" style="95" customWidth="1"/>
    <col min="16101" max="16102" width="11.5703125" style="95" customWidth="1"/>
    <col min="16103" max="16103" width="0" style="95" hidden="1" customWidth="1"/>
    <col min="16104" max="16104" width="13.7109375" style="95" customWidth="1"/>
    <col min="16105" max="16108" width="0" style="95" hidden="1" customWidth="1"/>
    <col min="16109" max="16109" width="13" style="95" customWidth="1"/>
    <col min="16110" max="16111" width="0" style="95" hidden="1" customWidth="1"/>
    <col min="16112" max="16114" width="13.85546875" style="95" customWidth="1"/>
    <col min="16115" max="16115" width="12.140625" style="95" customWidth="1"/>
    <col min="16116" max="16117" width="12.28515625" style="95" customWidth="1"/>
    <col min="16118" max="16128" width="0" style="95" hidden="1" customWidth="1"/>
    <col min="16129" max="16129" width="10.28515625" style="95" customWidth="1"/>
    <col min="16130" max="16384" width="9.140625" style="95"/>
  </cols>
  <sheetData>
    <row r="1" spans="1:7" s="92" customFormat="1" ht="16.5" x14ac:dyDescent="0.25">
      <c r="A1" s="133"/>
      <c r="C1" s="93"/>
      <c r="D1" s="94"/>
      <c r="E1" s="185" t="s">
        <v>204</v>
      </c>
      <c r="F1" s="185"/>
      <c r="G1" s="185"/>
    </row>
    <row r="2" spans="1:7" x14ac:dyDescent="0.25">
      <c r="A2" s="184" t="s">
        <v>220</v>
      </c>
      <c r="B2" s="184"/>
      <c r="C2" s="184"/>
      <c r="D2" s="184"/>
      <c r="E2" s="184"/>
      <c r="F2" s="184"/>
      <c r="G2" s="184"/>
    </row>
    <row r="3" spans="1:7" ht="15.75" customHeight="1" x14ac:dyDescent="0.25">
      <c r="A3" s="96"/>
      <c r="B3" s="96"/>
      <c r="C3" s="97"/>
      <c r="D3" s="96"/>
      <c r="E3" s="171" t="s">
        <v>0</v>
      </c>
      <c r="F3" s="171"/>
      <c r="G3" s="171"/>
    </row>
    <row r="4" spans="1:7" ht="21" customHeight="1" x14ac:dyDescent="0.25">
      <c r="A4" s="182" t="s">
        <v>128</v>
      </c>
      <c r="B4" s="182" t="s">
        <v>2</v>
      </c>
      <c r="C4" s="187" t="s">
        <v>225</v>
      </c>
      <c r="D4" s="186" t="s">
        <v>212</v>
      </c>
      <c r="E4" s="186"/>
      <c r="F4" s="169" t="s">
        <v>209</v>
      </c>
      <c r="G4" s="169"/>
    </row>
    <row r="5" spans="1:7" ht="21" customHeight="1" x14ac:dyDescent="0.25">
      <c r="A5" s="183"/>
      <c r="B5" s="183"/>
      <c r="C5" s="188"/>
      <c r="D5" s="101" t="s">
        <v>3</v>
      </c>
      <c r="E5" s="142" t="s">
        <v>221</v>
      </c>
      <c r="F5" s="129" t="s">
        <v>3</v>
      </c>
      <c r="G5" s="129" t="s">
        <v>206</v>
      </c>
    </row>
    <row r="6" spans="1:7" x14ac:dyDescent="0.25">
      <c r="A6" s="102" t="s">
        <v>4</v>
      </c>
      <c r="B6" s="102" t="s">
        <v>5</v>
      </c>
      <c r="C6" s="103"/>
      <c r="D6" s="104">
        <v>1</v>
      </c>
      <c r="E6" s="104">
        <v>2</v>
      </c>
      <c r="F6" s="145">
        <v>3</v>
      </c>
      <c r="G6" s="145">
        <v>4</v>
      </c>
    </row>
    <row r="7" spans="1:7" hidden="1" x14ac:dyDescent="0.25">
      <c r="A7" s="102"/>
      <c r="B7" s="102" t="s">
        <v>129</v>
      </c>
      <c r="C7" s="103"/>
      <c r="D7" s="104"/>
      <c r="E7" s="104"/>
      <c r="F7" s="138"/>
      <c r="G7" s="138"/>
    </row>
    <row r="8" spans="1:7" s="108" customFormat="1" ht="28.5" x14ac:dyDescent="0.2">
      <c r="A8" s="100" t="s">
        <v>4</v>
      </c>
      <c r="B8" s="105" t="s">
        <v>130</v>
      </c>
      <c r="C8" s="107">
        <f>C9+C59+C64+C63</f>
        <v>19417145</v>
      </c>
      <c r="D8" s="107">
        <f>D9+D59+D64</f>
        <v>19055827</v>
      </c>
      <c r="E8" s="107">
        <f>E9+E59+E64</f>
        <v>21216425.213978</v>
      </c>
      <c r="F8" s="139">
        <f>E8/D8</f>
        <v>1.1133825477098422</v>
      </c>
      <c r="G8" s="139">
        <f>E8/C8</f>
        <v>1.0926645093281222</v>
      </c>
    </row>
    <row r="9" spans="1:7" s="108" customFormat="1" ht="14.25" x14ac:dyDescent="0.2">
      <c r="A9" s="100" t="s">
        <v>12</v>
      </c>
      <c r="B9" s="105" t="s">
        <v>131</v>
      </c>
      <c r="C9" s="107">
        <f>C11+C42+C54+C55+C56+C57</f>
        <v>19400549</v>
      </c>
      <c r="D9" s="107">
        <f>D11+D42+D54+D55+D56+D57</f>
        <v>18692617</v>
      </c>
      <c r="E9" s="107">
        <f>E11+E42+E54+E55+E56+E57</f>
        <v>20795436.213978</v>
      </c>
      <c r="F9" s="139">
        <f t="shared" ref="F9:F58" si="0">E9/D9</f>
        <v>1.1124946396739419</v>
      </c>
      <c r="G9" s="139">
        <f t="shared" ref="G9:G55" si="1">E9/C9</f>
        <v>1.0718993681043769</v>
      </c>
    </row>
    <row r="10" spans="1:7" ht="45" hidden="1" x14ac:dyDescent="0.25">
      <c r="A10" s="102"/>
      <c r="B10" s="110" t="s">
        <v>132</v>
      </c>
      <c r="C10" s="111"/>
      <c r="D10" s="112"/>
      <c r="E10" s="112"/>
      <c r="F10" s="139" t="e">
        <f t="shared" si="0"/>
        <v>#DIV/0!</v>
      </c>
      <c r="G10" s="139" t="e">
        <f t="shared" si="1"/>
        <v>#DIV/0!</v>
      </c>
    </row>
    <row r="11" spans="1:7" s="108" customFormat="1" ht="14.25" x14ac:dyDescent="0.2">
      <c r="A11" s="100">
        <v>1</v>
      </c>
      <c r="B11" s="105" t="s">
        <v>133</v>
      </c>
      <c r="C11" s="107">
        <f>C12+C13</f>
        <v>10876372</v>
      </c>
      <c r="D11" s="107">
        <f>D12+D13</f>
        <v>5886045</v>
      </c>
      <c r="E11" s="107">
        <f>E13</f>
        <v>9953022.213978</v>
      </c>
      <c r="F11" s="139">
        <f t="shared" si="0"/>
        <v>1.6909524500709729</v>
      </c>
      <c r="G11" s="139">
        <f t="shared" si="1"/>
        <v>0.91510498298311238</v>
      </c>
    </row>
    <row r="12" spans="1:7" s="108" customFormat="1" ht="63" hidden="1" customHeight="1" x14ac:dyDescent="0.2">
      <c r="A12" s="100">
        <v>1</v>
      </c>
      <c r="B12" s="105" t="s">
        <v>134</v>
      </c>
      <c r="C12" s="113"/>
      <c r="D12" s="107"/>
      <c r="E12" s="107"/>
      <c r="F12" s="139" t="e">
        <f t="shared" si="0"/>
        <v>#DIV/0!</v>
      </c>
      <c r="G12" s="139" t="e">
        <f t="shared" si="1"/>
        <v>#DIV/0!</v>
      </c>
    </row>
    <row r="13" spans="1:7" s="108" customFormat="1" ht="15.75" x14ac:dyDescent="0.2">
      <c r="A13" s="100" t="s">
        <v>135</v>
      </c>
      <c r="B13" s="114" t="s">
        <v>136</v>
      </c>
      <c r="C13" s="106">
        <v>10876372</v>
      </c>
      <c r="D13" s="107">
        <v>5886045</v>
      </c>
      <c r="E13" s="107">
        <v>9953022.213978</v>
      </c>
      <c r="F13" s="139">
        <f t="shared" si="0"/>
        <v>1.6909524500709729</v>
      </c>
      <c r="G13" s="139">
        <f t="shared" si="1"/>
        <v>0.91510498298311238</v>
      </c>
    </row>
    <row r="14" spans="1:7" hidden="1" x14ac:dyDescent="0.25">
      <c r="A14" s="102"/>
      <c r="B14" s="115" t="s">
        <v>137</v>
      </c>
      <c r="C14" s="116"/>
      <c r="D14" s="112"/>
      <c r="E14" s="112"/>
      <c r="F14" s="140"/>
      <c r="G14" s="140"/>
    </row>
    <row r="15" spans="1:7" hidden="1" x14ac:dyDescent="0.25">
      <c r="A15" s="102">
        <v>1</v>
      </c>
      <c r="B15" s="115" t="s">
        <v>138</v>
      </c>
      <c r="C15" s="137">
        <v>10052176</v>
      </c>
      <c r="D15" s="112">
        <v>5609869</v>
      </c>
      <c r="E15" s="112">
        <v>10052176</v>
      </c>
      <c r="F15" s="140"/>
      <c r="G15" s="140"/>
    </row>
    <row r="16" spans="1:7" hidden="1" x14ac:dyDescent="0.25">
      <c r="A16" s="102" t="s">
        <v>86</v>
      </c>
      <c r="B16" s="117" t="s">
        <v>139</v>
      </c>
      <c r="C16" s="137"/>
      <c r="D16" s="112"/>
      <c r="E16" s="112"/>
      <c r="F16" s="140"/>
      <c r="G16" s="140"/>
    </row>
    <row r="17" spans="1:7" ht="15" hidden="1" customHeight="1" x14ac:dyDescent="0.25">
      <c r="A17" s="102" t="s">
        <v>86</v>
      </c>
      <c r="B17" s="117" t="s">
        <v>140</v>
      </c>
      <c r="C17" s="137"/>
      <c r="D17" s="112"/>
      <c r="E17" s="112"/>
      <c r="F17" s="140"/>
      <c r="G17" s="140"/>
    </row>
    <row r="18" spans="1:7" ht="15" hidden="1" customHeight="1" x14ac:dyDescent="0.25">
      <c r="A18" s="102"/>
      <c r="B18" s="117" t="s">
        <v>141</v>
      </c>
      <c r="C18" s="137"/>
      <c r="D18" s="112"/>
      <c r="E18" s="112"/>
      <c r="F18" s="140"/>
      <c r="G18" s="140"/>
    </row>
    <row r="19" spans="1:7" ht="15" hidden="1" customHeight="1" x14ac:dyDescent="0.25">
      <c r="A19" s="102" t="s">
        <v>86</v>
      </c>
      <c r="B19" s="115" t="s">
        <v>142</v>
      </c>
      <c r="C19" s="116"/>
      <c r="D19" s="118">
        <v>2322640</v>
      </c>
      <c r="E19" s="118"/>
      <c r="F19" s="140"/>
      <c r="G19" s="140"/>
    </row>
    <row r="20" spans="1:7" ht="15" hidden="1" customHeight="1" x14ac:dyDescent="0.25">
      <c r="A20" s="102" t="s">
        <v>86</v>
      </c>
      <c r="B20" s="116" t="s">
        <v>143</v>
      </c>
      <c r="C20" s="116"/>
      <c r="D20" s="112"/>
      <c r="E20" s="112"/>
      <c r="F20" s="140"/>
      <c r="G20" s="140"/>
    </row>
    <row r="21" spans="1:7" s="120" customFormat="1" ht="15" hidden="1" customHeight="1" x14ac:dyDescent="0.25">
      <c r="A21" s="103" t="s">
        <v>86</v>
      </c>
      <c r="B21" s="116" t="s">
        <v>144</v>
      </c>
      <c r="C21" s="116"/>
      <c r="D21" s="119">
        <v>3200000</v>
      </c>
      <c r="E21" s="119"/>
      <c r="F21" s="140"/>
      <c r="G21" s="140"/>
    </row>
    <row r="22" spans="1:7" ht="15" hidden="1" customHeight="1" x14ac:dyDescent="0.25">
      <c r="A22" s="102" t="s">
        <v>86</v>
      </c>
      <c r="B22" s="115" t="s">
        <v>145</v>
      </c>
      <c r="C22" s="116"/>
      <c r="D22" s="112">
        <v>16000</v>
      </c>
      <c r="E22" s="112"/>
      <c r="F22" s="140"/>
      <c r="G22" s="140"/>
    </row>
    <row r="23" spans="1:7" ht="15" hidden="1" customHeight="1" x14ac:dyDescent="0.25">
      <c r="A23" s="102" t="s">
        <v>86</v>
      </c>
      <c r="B23" s="117" t="s">
        <v>146</v>
      </c>
      <c r="C23" s="116"/>
      <c r="D23" s="112"/>
      <c r="E23" s="112"/>
      <c r="F23" s="140"/>
      <c r="G23" s="140"/>
    </row>
    <row r="24" spans="1:7" ht="15" hidden="1" customHeight="1" x14ac:dyDescent="0.25">
      <c r="A24" s="102" t="s">
        <v>86</v>
      </c>
      <c r="B24" s="117" t="s">
        <v>147</v>
      </c>
      <c r="C24" s="116"/>
      <c r="D24" s="112">
        <v>41000</v>
      </c>
      <c r="E24" s="112"/>
      <c r="F24" s="140"/>
      <c r="G24" s="140"/>
    </row>
    <row r="25" spans="1:7" ht="15" hidden="1" customHeight="1" x14ac:dyDescent="0.25">
      <c r="A25" s="121" t="s">
        <v>86</v>
      </c>
      <c r="B25" s="117" t="s">
        <v>148</v>
      </c>
      <c r="C25" s="116"/>
      <c r="D25" s="112">
        <v>199662</v>
      </c>
      <c r="E25" s="112"/>
      <c r="F25" s="140"/>
      <c r="G25" s="140"/>
    </row>
    <row r="26" spans="1:7" ht="59.25" customHeight="1" x14ac:dyDescent="0.25">
      <c r="A26" s="121" t="s">
        <v>149</v>
      </c>
      <c r="B26" s="117" t="s">
        <v>134</v>
      </c>
      <c r="C26" s="116"/>
      <c r="D26" s="112"/>
      <c r="E26" s="112"/>
      <c r="F26" s="140"/>
      <c r="G26" s="140"/>
    </row>
    <row r="27" spans="1:7" ht="18" customHeight="1" x14ac:dyDescent="0.25">
      <c r="A27" s="121" t="s">
        <v>150</v>
      </c>
      <c r="B27" s="117" t="s">
        <v>151</v>
      </c>
      <c r="C27" s="116"/>
      <c r="D27" s="112"/>
      <c r="E27" s="112"/>
      <c r="F27" s="140"/>
      <c r="G27" s="140"/>
    </row>
    <row r="28" spans="1:7" hidden="1" x14ac:dyDescent="0.25">
      <c r="A28" s="100" t="s">
        <v>152</v>
      </c>
      <c r="B28" s="105" t="s">
        <v>153</v>
      </c>
      <c r="C28" s="106">
        <v>10052176</v>
      </c>
      <c r="D28" s="107">
        <f>D15</f>
        <v>5609869</v>
      </c>
      <c r="E28" s="107">
        <f>E15</f>
        <v>10052176</v>
      </c>
      <c r="F28" s="139">
        <f t="shared" si="0"/>
        <v>1.7918735713792959</v>
      </c>
      <c r="G28" s="139">
        <f t="shared" si="1"/>
        <v>1</v>
      </c>
    </row>
    <row r="29" spans="1:7" hidden="1" x14ac:dyDescent="0.25">
      <c r="A29" s="122" t="s">
        <v>125</v>
      </c>
      <c r="B29" s="110" t="s">
        <v>139</v>
      </c>
      <c r="C29" s="111"/>
      <c r="D29" s="112"/>
      <c r="E29" s="112"/>
      <c r="F29" s="139" t="e">
        <f t="shared" si="0"/>
        <v>#DIV/0!</v>
      </c>
      <c r="G29" s="139" t="e">
        <f t="shared" si="1"/>
        <v>#DIV/0!</v>
      </c>
    </row>
    <row r="30" spans="1:7" hidden="1" x14ac:dyDescent="0.25">
      <c r="A30" s="122" t="s">
        <v>126</v>
      </c>
      <c r="B30" s="110" t="s">
        <v>154</v>
      </c>
      <c r="C30" s="111"/>
      <c r="D30" s="112"/>
      <c r="E30" s="112"/>
      <c r="F30" s="139" t="e">
        <f t="shared" si="0"/>
        <v>#DIV/0!</v>
      </c>
      <c r="G30" s="139" t="e">
        <f t="shared" si="1"/>
        <v>#DIV/0!</v>
      </c>
    </row>
    <row r="31" spans="1:7" hidden="1" x14ac:dyDescent="0.25">
      <c r="A31" s="122" t="s">
        <v>127</v>
      </c>
      <c r="B31" s="110" t="s">
        <v>155</v>
      </c>
      <c r="C31" s="111"/>
      <c r="D31" s="112"/>
      <c r="E31" s="112"/>
      <c r="F31" s="139" t="e">
        <f t="shared" si="0"/>
        <v>#DIV/0!</v>
      </c>
      <c r="G31" s="139" t="e">
        <f t="shared" si="1"/>
        <v>#DIV/0!</v>
      </c>
    </row>
    <row r="32" spans="1:7" hidden="1" x14ac:dyDescent="0.25">
      <c r="A32" s="122" t="s">
        <v>156</v>
      </c>
      <c r="B32" s="110" t="s">
        <v>157</v>
      </c>
      <c r="C32" s="111"/>
      <c r="D32" s="112"/>
      <c r="E32" s="112"/>
      <c r="F32" s="139" t="e">
        <f t="shared" si="0"/>
        <v>#DIV/0!</v>
      </c>
      <c r="G32" s="139" t="e">
        <f t="shared" si="1"/>
        <v>#DIV/0!</v>
      </c>
    </row>
    <row r="33" spans="1:7" hidden="1" x14ac:dyDescent="0.25">
      <c r="A33" s="122" t="s">
        <v>158</v>
      </c>
      <c r="B33" s="110" t="s">
        <v>159</v>
      </c>
      <c r="C33" s="111"/>
      <c r="D33" s="112"/>
      <c r="E33" s="112"/>
      <c r="F33" s="139" t="e">
        <f t="shared" si="0"/>
        <v>#DIV/0!</v>
      </c>
      <c r="G33" s="139" t="e">
        <f t="shared" si="1"/>
        <v>#DIV/0!</v>
      </c>
    </row>
    <row r="34" spans="1:7" hidden="1" x14ac:dyDescent="0.25">
      <c r="A34" s="122" t="s">
        <v>160</v>
      </c>
      <c r="B34" s="110" t="s">
        <v>161</v>
      </c>
      <c r="C34" s="111"/>
      <c r="D34" s="112"/>
      <c r="E34" s="112"/>
      <c r="F34" s="139" t="e">
        <f t="shared" si="0"/>
        <v>#DIV/0!</v>
      </c>
      <c r="G34" s="139" t="e">
        <f t="shared" si="1"/>
        <v>#DIV/0!</v>
      </c>
    </row>
    <row r="35" spans="1:7" hidden="1" x14ac:dyDescent="0.25">
      <c r="A35" s="122" t="s">
        <v>162</v>
      </c>
      <c r="B35" s="110" t="s">
        <v>163</v>
      </c>
      <c r="C35" s="111"/>
      <c r="D35" s="112"/>
      <c r="E35" s="112"/>
      <c r="F35" s="139" t="e">
        <f t="shared" si="0"/>
        <v>#DIV/0!</v>
      </c>
      <c r="G35" s="139" t="e">
        <f t="shared" si="1"/>
        <v>#DIV/0!</v>
      </c>
    </row>
    <row r="36" spans="1:7" hidden="1" x14ac:dyDescent="0.25">
      <c r="A36" s="122" t="s">
        <v>164</v>
      </c>
      <c r="B36" s="110" t="s">
        <v>165</v>
      </c>
      <c r="C36" s="111"/>
      <c r="D36" s="112"/>
      <c r="E36" s="112"/>
      <c r="F36" s="139" t="e">
        <f t="shared" si="0"/>
        <v>#DIV/0!</v>
      </c>
      <c r="G36" s="139" t="e">
        <f t="shared" si="1"/>
        <v>#DIV/0!</v>
      </c>
    </row>
    <row r="37" spans="1:7" hidden="1" x14ac:dyDescent="0.25">
      <c r="A37" s="122" t="s">
        <v>166</v>
      </c>
      <c r="B37" s="110" t="s">
        <v>167</v>
      </c>
      <c r="C37" s="111"/>
      <c r="D37" s="112"/>
      <c r="E37" s="112"/>
      <c r="F37" s="139" t="e">
        <f t="shared" si="0"/>
        <v>#DIV/0!</v>
      </c>
      <c r="G37" s="139" t="e">
        <f t="shared" si="1"/>
        <v>#DIV/0!</v>
      </c>
    </row>
    <row r="38" spans="1:7" hidden="1" x14ac:dyDescent="0.25">
      <c r="A38" s="122" t="s">
        <v>168</v>
      </c>
      <c r="B38" s="110" t="s">
        <v>169</v>
      </c>
      <c r="C38" s="111"/>
      <c r="D38" s="112"/>
      <c r="E38" s="112"/>
      <c r="F38" s="139" t="e">
        <f t="shared" si="0"/>
        <v>#DIV/0!</v>
      </c>
      <c r="G38" s="139" t="e">
        <f t="shared" si="1"/>
        <v>#DIV/0!</v>
      </c>
    </row>
    <row r="39" spans="1:7" hidden="1" x14ac:dyDescent="0.25">
      <c r="A39" s="122" t="s">
        <v>170</v>
      </c>
      <c r="B39" s="110" t="s">
        <v>171</v>
      </c>
      <c r="C39" s="111"/>
      <c r="D39" s="112"/>
      <c r="E39" s="112"/>
      <c r="F39" s="139" t="e">
        <f t="shared" si="0"/>
        <v>#DIV/0!</v>
      </c>
      <c r="G39" s="139" t="e">
        <f t="shared" si="1"/>
        <v>#DIV/0!</v>
      </c>
    </row>
    <row r="40" spans="1:7" hidden="1" x14ac:dyDescent="0.25">
      <c r="A40" s="122" t="s">
        <v>172</v>
      </c>
      <c r="B40" s="110" t="s">
        <v>173</v>
      </c>
      <c r="C40" s="111"/>
      <c r="D40" s="112"/>
      <c r="E40" s="112"/>
      <c r="F40" s="139" t="e">
        <f t="shared" si="0"/>
        <v>#DIV/0!</v>
      </c>
      <c r="G40" s="139" t="e">
        <f t="shared" si="1"/>
        <v>#DIV/0!</v>
      </c>
    </row>
    <row r="41" spans="1:7" hidden="1" x14ac:dyDescent="0.25">
      <c r="A41" s="122" t="s">
        <v>174</v>
      </c>
      <c r="B41" s="110" t="s">
        <v>175</v>
      </c>
      <c r="C41" s="111"/>
      <c r="D41" s="112"/>
      <c r="E41" s="112"/>
      <c r="F41" s="139" t="e">
        <f t="shared" si="0"/>
        <v>#DIV/0!</v>
      </c>
      <c r="G41" s="139" t="e">
        <f t="shared" si="1"/>
        <v>#DIV/0!</v>
      </c>
    </row>
    <row r="42" spans="1:7" s="108" customFormat="1" ht="14.25" x14ac:dyDescent="0.2">
      <c r="A42" s="100">
        <v>2</v>
      </c>
      <c r="B42" s="105" t="s">
        <v>30</v>
      </c>
      <c r="C42" s="109">
        <v>8504909</v>
      </c>
      <c r="D42" s="107">
        <v>10086297</v>
      </c>
      <c r="E42" s="107">
        <v>8500000</v>
      </c>
      <c r="F42" s="139">
        <f t="shared" si="0"/>
        <v>0.84272751436924775</v>
      </c>
      <c r="G42" s="139">
        <f t="shared" si="1"/>
        <v>0.99942280393593863</v>
      </c>
    </row>
    <row r="43" spans="1:7" ht="18" customHeight="1" x14ac:dyDescent="0.25">
      <c r="A43" s="102" t="s">
        <v>176</v>
      </c>
      <c r="B43" s="115" t="s">
        <v>139</v>
      </c>
      <c r="C43" s="116">
        <v>2181268</v>
      </c>
      <c r="D43" s="112">
        <v>3914882</v>
      </c>
      <c r="E43" s="112">
        <v>2950000</v>
      </c>
      <c r="F43" s="140">
        <f t="shared" si="0"/>
        <v>0.75353484472839793</v>
      </c>
      <c r="G43" s="140">
        <f t="shared" si="1"/>
        <v>1.3524243696785538</v>
      </c>
    </row>
    <row r="44" spans="1:7" ht="18" customHeight="1" x14ac:dyDescent="0.25">
      <c r="A44" s="102" t="s">
        <v>177</v>
      </c>
      <c r="B44" s="115" t="s">
        <v>154</v>
      </c>
      <c r="C44" s="116">
        <v>40571</v>
      </c>
      <c r="D44" s="112">
        <v>58853</v>
      </c>
      <c r="E44" s="112">
        <v>48150</v>
      </c>
      <c r="F44" s="140">
        <f t="shared" si="0"/>
        <v>0.81814011180398616</v>
      </c>
      <c r="G44" s="140">
        <f t="shared" si="1"/>
        <v>1.1868083113554015</v>
      </c>
    </row>
    <row r="45" spans="1:7" ht="18" customHeight="1" x14ac:dyDescent="0.25">
      <c r="A45" s="102" t="s">
        <v>178</v>
      </c>
      <c r="B45" s="115" t="s">
        <v>181</v>
      </c>
      <c r="C45" s="116">
        <v>453827</v>
      </c>
      <c r="D45" s="112">
        <v>630666</v>
      </c>
      <c r="E45" s="112">
        <v>860000</v>
      </c>
      <c r="F45" s="140">
        <f t="shared" si="0"/>
        <v>1.3636378051139588</v>
      </c>
      <c r="G45" s="140">
        <f t="shared" si="1"/>
        <v>1.8949952294596839</v>
      </c>
    </row>
    <row r="46" spans="1:7" ht="18" customHeight="1" x14ac:dyDescent="0.25">
      <c r="A46" s="102" t="s">
        <v>179</v>
      </c>
      <c r="B46" s="115" t="s">
        <v>183</v>
      </c>
      <c r="C46" s="116">
        <v>145252</v>
      </c>
      <c r="D46" s="112">
        <v>259083</v>
      </c>
      <c r="E46" s="112">
        <v>191000</v>
      </c>
      <c r="F46" s="140">
        <f t="shared" si="0"/>
        <v>0.73721548692889927</v>
      </c>
      <c r="G46" s="140">
        <f t="shared" si="1"/>
        <v>1.3149560763362982</v>
      </c>
    </row>
    <row r="47" spans="1:7" ht="18" customHeight="1" x14ac:dyDescent="0.25">
      <c r="A47" s="102" t="s">
        <v>180</v>
      </c>
      <c r="B47" s="115" t="s">
        <v>185</v>
      </c>
      <c r="C47" s="116">
        <v>60977</v>
      </c>
      <c r="D47" s="112">
        <v>100523</v>
      </c>
      <c r="E47" s="112">
        <v>125000</v>
      </c>
      <c r="F47" s="140">
        <f t="shared" si="0"/>
        <v>1.2434965132357769</v>
      </c>
      <c r="G47" s="140">
        <f t="shared" si="1"/>
        <v>2.0499532610656477</v>
      </c>
    </row>
    <row r="48" spans="1:7" ht="18" customHeight="1" x14ac:dyDescent="0.25">
      <c r="A48" s="102" t="s">
        <v>182</v>
      </c>
      <c r="B48" s="115" t="s">
        <v>187</v>
      </c>
      <c r="C48" s="116">
        <v>35286</v>
      </c>
      <c r="D48" s="112">
        <v>94811</v>
      </c>
      <c r="E48" s="112">
        <v>67000</v>
      </c>
      <c r="F48" s="140">
        <f t="shared" si="0"/>
        <v>0.70666905738785579</v>
      </c>
      <c r="G48" s="140">
        <f t="shared" si="1"/>
        <v>1.8987700504449356</v>
      </c>
    </row>
    <row r="49" spans="1:7" ht="18" customHeight="1" x14ac:dyDescent="0.25">
      <c r="A49" s="102" t="s">
        <v>184</v>
      </c>
      <c r="B49" s="115" t="s">
        <v>189</v>
      </c>
      <c r="C49" s="116">
        <v>287315</v>
      </c>
      <c r="D49" s="112">
        <v>657251</v>
      </c>
      <c r="E49" s="112">
        <v>385000</v>
      </c>
      <c r="F49" s="140">
        <f t="shared" si="0"/>
        <v>0.58577316732876783</v>
      </c>
      <c r="G49" s="140">
        <f t="shared" si="1"/>
        <v>1.3399926909489586</v>
      </c>
    </row>
    <row r="50" spans="1:7" ht="18" customHeight="1" x14ac:dyDescent="0.25">
      <c r="A50" s="102" t="s">
        <v>186</v>
      </c>
      <c r="B50" s="115" t="s">
        <v>169</v>
      </c>
      <c r="C50" s="116">
        <v>714457</v>
      </c>
      <c r="D50" s="112">
        <v>1890302</v>
      </c>
      <c r="E50" s="112">
        <v>1300000</v>
      </c>
      <c r="F50" s="140">
        <f t="shared" si="0"/>
        <v>0.68772079805237474</v>
      </c>
      <c r="G50" s="140">
        <f t="shared" si="1"/>
        <v>1.819563668632262</v>
      </c>
    </row>
    <row r="51" spans="1:7" ht="18" customHeight="1" x14ac:dyDescent="0.25">
      <c r="A51" s="102" t="s">
        <v>188</v>
      </c>
      <c r="B51" s="115" t="s">
        <v>171</v>
      </c>
      <c r="C51" s="116">
        <v>855293</v>
      </c>
      <c r="D51" s="112">
        <v>1059306</v>
      </c>
      <c r="E51" s="112">
        <v>1300000</v>
      </c>
      <c r="F51" s="140">
        <f t="shared" si="0"/>
        <v>1.2272185751803539</v>
      </c>
      <c r="G51" s="140">
        <f t="shared" si="1"/>
        <v>1.5199469655428024</v>
      </c>
    </row>
    <row r="52" spans="1:7" ht="18" customHeight="1" x14ac:dyDescent="0.25">
      <c r="A52" s="102" t="s">
        <v>190</v>
      </c>
      <c r="B52" s="115" t="s">
        <v>173</v>
      </c>
      <c r="C52" s="116">
        <v>538057</v>
      </c>
      <c r="D52" s="112">
        <v>697230</v>
      </c>
      <c r="E52" s="112">
        <v>660000</v>
      </c>
      <c r="F52" s="140">
        <f t="shared" si="0"/>
        <v>0.9466029861021471</v>
      </c>
      <c r="G52" s="140">
        <f t="shared" si="1"/>
        <v>1.2266358396972812</v>
      </c>
    </row>
    <row r="53" spans="1:7" ht="18" customHeight="1" x14ac:dyDescent="0.25">
      <c r="A53" s="102" t="s">
        <v>191</v>
      </c>
      <c r="B53" s="115" t="s">
        <v>175</v>
      </c>
      <c r="C53" s="116">
        <v>114912</v>
      </c>
      <c r="D53" s="112">
        <v>266871</v>
      </c>
      <c r="E53" s="112">
        <f>115000+50000+22000</f>
        <v>187000</v>
      </c>
      <c r="F53" s="140">
        <f t="shared" si="0"/>
        <v>0.70071307860352006</v>
      </c>
      <c r="G53" s="140">
        <f t="shared" si="1"/>
        <v>1.6273322194374826</v>
      </c>
    </row>
    <row r="54" spans="1:7" s="108" customFormat="1" ht="18" customHeight="1" x14ac:dyDescent="0.2">
      <c r="A54" s="100">
        <v>3</v>
      </c>
      <c r="B54" s="105" t="s">
        <v>192</v>
      </c>
      <c r="C54" s="113">
        <v>18268</v>
      </c>
      <c r="D54" s="107">
        <v>8300</v>
      </c>
      <c r="E54" s="107">
        <v>4287</v>
      </c>
      <c r="F54" s="139">
        <f t="shared" si="0"/>
        <v>0.51650602409638557</v>
      </c>
      <c r="G54" s="139">
        <f t="shared" si="1"/>
        <v>0.2346726516312678</v>
      </c>
    </row>
    <row r="55" spans="1:7" s="108" customFormat="1" ht="19.5" customHeight="1" x14ac:dyDescent="0.2">
      <c r="A55" s="100">
        <v>4</v>
      </c>
      <c r="B55" s="105" t="s">
        <v>32</v>
      </c>
      <c r="C55" s="113">
        <v>1000</v>
      </c>
      <c r="D55" s="107">
        <v>1000</v>
      </c>
      <c r="E55" s="107">
        <f>[3]chi!$V$61</f>
        <v>1000</v>
      </c>
      <c r="F55" s="139">
        <f t="shared" si="0"/>
        <v>1</v>
      </c>
      <c r="G55" s="139">
        <f t="shared" si="1"/>
        <v>1</v>
      </c>
    </row>
    <row r="56" spans="1:7" s="108" customFormat="1" ht="19.5" customHeight="1" x14ac:dyDescent="0.2">
      <c r="A56" s="100">
        <v>5</v>
      </c>
      <c r="B56" s="105" t="s">
        <v>33</v>
      </c>
      <c r="C56" s="113"/>
      <c r="D56" s="107">
        <v>373848</v>
      </c>
      <c r="E56" s="107"/>
      <c r="F56" s="139">
        <f t="shared" si="0"/>
        <v>0</v>
      </c>
      <c r="G56" s="139"/>
    </row>
    <row r="57" spans="1:7" s="108" customFormat="1" ht="19.5" customHeight="1" x14ac:dyDescent="0.2">
      <c r="A57" s="100">
        <v>6</v>
      </c>
      <c r="B57" s="105" t="s">
        <v>205</v>
      </c>
      <c r="C57" s="113"/>
      <c r="D57" s="123">
        <v>2337127</v>
      </c>
      <c r="E57" s="123">
        <f>D57</f>
        <v>2337127</v>
      </c>
      <c r="F57" s="139"/>
      <c r="G57" s="139"/>
    </row>
    <row r="58" spans="1:7" s="108" customFormat="1" ht="19.5" hidden="1" customHeight="1" x14ac:dyDescent="0.2">
      <c r="A58" s="100"/>
      <c r="B58" s="105" t="s">
        <v>193</v>
      </c>
      <c r="C58" s="113"/>
      <c r="D58" s="123"/>
      <c r="E58" s="123"/>
      <c r="F58" s="139" t="e">
        <f t="shared" si="0"/>
        <v>#DIV/0!</v>
      </c>
      <c r="G58" s="139"/>
    </row>
    <row r="59" spans="1:7" s="108" customFormat="1" ht="19.5" customHeight="1" x14ac:dyDescent="0.2">
      <c r="A59" s="100" t="s">
        <v>16</v>
      </c>
      <c r="B59" s="105" t="s">
        <v>35</v>
      </c>
      <c r="C59" s="105"/>
      <c r="D59" s="107">
        <v>363210</v>
      </c>
      <c r="E59" s="107">
        <v>420989</v>
      </c>
      <c r="F59" s="139"/>
      <c r="G59" s="139"/>
    </row>
    <row r="60" spans="1:7" ht="19.5" customHeight="1" x14ac:dyDescent="0.25">
      <c r="A60" s="100">
        <v>1</v>
      </c>
      <c r="B60" s="105" t="s">
        <v>38</v>
      </c>
      <c r="C60" s="113"/>
      <c r="D60" s="112"/>
      <c r="E60" s="112"/>
      <c r="F60" s="139"/>
      <c r="G60" s="139"/>
    </row>
    <row r="61" spans="1:7" ht="19.5" customHeight="1" x14ac:dyDescent="0.25">
      <c r="A61" s="100">
        <v>2</v>
      </c>
      <c r="B61" s="105" t="s">
        <v>194</v>
      </c>
      <c r="C61" s="113"/>
      <c r="D61" s="107">
        <v>307526</v>
      </c>
      <c r="E61" s="107">
        <v>359556</v>
      </c>
      <c r="F61" s="139"/>
      <c r="G61" s="139"/>
    </row>
    <row r="62" spans="1:7" ht="19.5" customHeight="1" x14ac:dyDescent="0.25">
      <c r="A62" s="100">
        <v>3</v>
      </c>
      <c r="B62" s="105" t="s">
        <v>195</v>
      </c>
      <c r="C62" s="113"/>
      <c r="D62" s="107">
        <v>55684</v>
      </c>
      <c r="E62" s="107">
        <f>E59-E61</f>
        <v>61433</v>
      </c>
      <c r="F62" s="139"/>
      <c r="G62" s="139"/>
    </row>
    <row r="63" spans="1:7" ht="19.5" customHeight="1" x14ac:dyDescent="0.25">
      <c r="A63" s="100" t="s">
        <v>20</v>
      </c>
      <c r="B63" s="105" t="s">
        <v>39</v>
      </c>
      <c r="C63" s="113">
        <v>16596</v>
      </c>
      <c r="D63" s="107"/>
      <c r="E63" s="107"/>
      <c r="F63" s="139"/>
      <c r="G63" s="139"/>
    </row>
    <row r="64" spans="1:7" ht="19.5" customHeight="1" x14ac:dyDescent="0.25">
      <c r="A64" s="100" t="s">
        <v>22</v>
      </c>
      <c r="B64" s="105" t="s">
        <v>196</v>
      </c>
      <c r="C64" s="113"/>
      <c r="D64" s="112"/>
      <c r="E64" s="107"/>
      <c r="F64" s="139"/>
      <c r="G64" s="139"/>
    </row>
    <row r="65" spans="1:7" ht="28.5" x14ac:dyDescent="0.25">
      <c r="A65" s="100" t="s">
        <v>5</v>
      </c>
      <c r="B65" s="105" t="s">
        <v>197</v>
      </c>
      <c r="C65" s="113"/>
      <c r="D65" s="107"/>
      <c r="E65" s="107"/>
      <c r="F65" s="139"/>
      <c r="G65" s="139"/>
    </row>
    <row r="66" spans="1:7" x14ac:dyDescent="0.25">
      <c r="A66" s="102">
        <v>1</v>
      </c>
      <c r="B66" s="115" t="s">
        <v>198</v>
      </c>
      <c r="C66" s="116"/>
      <c r="D66" s="112">
        <v>15000</v>
      </c>
      <c r="E66" s="112"/>
      <c r="F66" s="139"/>
      <c r="G66" s="139"/>
    </row>
    <row r="67" spans="1:7" x14ac:dyDescent="0.25">
      <c r="A67" s="102">
        <v>2</v>
      </c>
      <c r="B67" s="115" t="s">
        <v>199</v>
      </c>
      <c r="C67" s="116"/>
      <c r="D67" s="112"/>
      <c r="E67" s="112"/>
      <c r="F67" s="139"/>
      <c r="G67" s="139"/>
    </row>
    <row r="68" spans="1:7" x14ac:dyDescent="0.25">
      <c r="A68" s="102">
        <v>3</v>
      </c>
      <c r="B68" s="115" t="s">
        <v>200</v>
      </c>
      <c r="C68" s="116"/>
      <c r="D68" s="112">
        <v>7400</v>
      </c>
      <c r="E68" s="112"/>
      <c r="F68" s="139"/>
      <c r="G68" s="139"/>
    </row>
    <row r="69" spans="1:7" ht="28.5" x14ac:dyDescent="0.25">
      <c r="A69" s="124" t="s">
        <v>26</v>
      </c>
      <c r="B69" s="125" t="s">
        <v>201</v>
      </c>
      <c r="C69" s="126"/>
      <c r="D69" s="127"/>
      <c r="E69" s="127"/>
      <c r="F69" s="141"/>
      <c r="G69" s="141"/>
    </row>
    <row r="70" spans="1:7" x14ac:dyDescent="0.25">
      <c r="A70" s="96"/>
      <c r="D70" s="128"/>
      <c r="E70" s="128"/>
    </row>
  </sheetData>
  <mergeCells count="8">
    <mergeCell ref="F4:G4"/>
    <mergeCell ref="A4:A5"/>
    <mergeCell ref="B4:B5"/>
    <mergeCell ref="A2:G2"/>
    <mergeCell ref="E1:G1"/>
    <mergeCell ref="E3:G3"/>
    <mergeCell ref="D4:E4"/>
    <mergeCell ref="C4:C5"/>
  </mergeCells>
  <pageMargins left="0.70866141732283472" right="0.31496062992125984" top="0.55118110236220474" bottom="0.74803149606299213" header="0.31496062992125984" footer="0.31496062992125984"/>
  <pageSetup paperSize="9" scale="8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59</vt:lpstr>
      <vt:lpstr>60</vt:lpstr>
      <vt:lpstr>61</vt:lpstr>
      <vt:lpstr>'60'!Print_Titles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User</dc:creator>
  <cp:lastModifiedBy>Windows 10</cp:lastModifiedBy>
  <cp:lastPrinted>2022-01-12T06:01:43Z</cp:lastPrinted>
  <dcterms:created xsi:type="dcterms:W3CDTF">2020-01-07T08:37:34Z</dcterms:created>
  <dcterms:modified xsi:type="dcterms:W3CDTF">2022-06-17T07:57:18Z</dcterms:modified>
</cp:coreProperties>
</file>