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ỌP HĐND XÃ\Kỳ họp tháng 5.2026\BC thu chi 6 tháng\"/>
    </mc:Choice>
  </mc:AlternateContent>
  <xr:revisionPtr revIDLastSave="0" documentId="13_ncr:1_{E491A56A-5AEC-423D-8CB0-DB6FC88AC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hụ lục 01" sheetId="1" r:id="rId1"/>
  </sheets>
  <definedNames>
    <definedName name="_xlnm.Print_Area" localSheetId="0">'Phụ lục 01'!$A$1:$T$36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P7" i="1" s="1"/>
  <c r="K12" i="1"/>
  <c r="T32" i="1"/>
  <c r="T31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7" i="1"/>
  <c r="T8" i="1"/>
  <c r="S30" i="1"/>
  <c r="S29" i="1"/>
  <c r="S28" i="1"/>
  <c r="S23" i="1"/>
  <c r="S20" i="1"/>
  <c r="S7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I7" i="1"/>
  <c r="H7" i="1"/>
  <c r="O7" i="1"/>
  <c r="N7" i="1"/>
  <c r="M7" i="1"/>
  <c r="O33" i="1"/>
  <c r="L36" i="1"/>
  <c r="L32" i="1"/>
  <c r="L33" i="1"/>
  <c r="L34" i="1"/>
  <c r="L35" i="1"/>
  <c r="L28" i="1"/>
  <c r="L29" i="1"/>
  <c r="L30" i="1"/>
  <c r="L31" i="1"/>
  <c r="L20" i="1"/>
  <c r="L21" i="1"/>
  <c r="L22" i="1"/>
  <c r="L23" i="1"/>
  <c r="L24" i="1"/>
  <c r="L25" i="1"/>
  <c r="L26" i="1"/>
  <c r="L27" i="1"/>
  <c r="L14" i="1"/>
  <c r="L15" i="1"/>
  <c r="L16" i="1"/>
  <c r="L17" i="1"/>
  <c r="L18" i="1"/>
  <c r="L19" i="1"/>
  <c r="L10" i="1"/>
  <c r="L11" i="1"/>
  <c r="L12" i="1"/>
  <c r="L13" i="1"/>
  <c r="L9" i="1"/>
  <c r="M8" i="1"/>
  <c r="O15" i="1"/>
  <c r="H17" i="1"/>
  <c r="H18" i="1"/>
  <c r="H19" i="1"/>
  <c r="H16" i="1"/>
  <c r="K15" i="1"/>
  <c r="H15" i="1" s="1"/>
  <c r="N12" i="1"/>
  <c r="N9" i="1"/>
  <c r="K9" i="1"/>
  <c r="K13" i="1"/>
  <c r="H23" i="1"/>
  <c r="H20" i="1"/>
  <c r="P18" i="1" l="1"/>
  <c r="P17" i="1"/>
  <c r="P16" i="1"/>
  <c r="O8" i="1"/>
  <c r="N8" i="1"/>
  <c r="S8" i="1" s="1"/>
  <c r="H8" i="1" l="1"/>
  <c r="Y15" i="1" s="1"/>
  <c r="P15" i="1" l="1"/>
  <c r="L8" i="1"/>
  <c r="P8" i="1" s="1"/>
</calcChain>
</file>

<file path=xl/sharedStrings.xml><?xml version="1.0" encoding="utf-8"?>
<sst xmlns="http://schemas.openxmlformats.org/spreadsheetml/2006/main" count="69" uniqueCount="51">
  <si>
    <t/>
  </si>
  <si>
    <t>STT</t>
  </si>
  <si>
    <t>Nội dung</t>
  </si>
  <si>
    <t xml:space="preserve">Dự toán </t>
  </si>
  <si>
    <t>Thực hiện Thu</t>
  </si>
  <si>
    <t>So sánh(%)</t>
  </si>
  <si>
    <t>NSNN</t>
  </si>
  <si>
    <t>Tỉnh</t>
  </si>
  <si>
    <t>Xã</t>
  </si>
  <si>
    <t>A</t>
  </si>
  <si>
    <t>TỔNG THU NSNN</t>
  </si>
  <si>
    <t>I</t>
  </si>
  <si>
    <t>Thu Ngân Sách trên địa bàn</t>
  </si>
  <si>
    <t>1</t>
  </si>
  <si>
    <t>Thuế giá trị gia tăng hàng sản xuất - kinh doanh trong nước</t>
  </si>
  <si>
    <t>Thuế thu nhập doanh nghiệp</t>
  </si>
  <si>
    <t>Thuế tài nguyên</t>
  </si>
  <si>
    <t>Thuế GTGT thu từ hộ, cá nhân KD</t>
  </si>
  <si>
    <t>2</t>
  </si>
  <si>
    <t>Thuế thu nhập cá nhân</t>
  </si>
  <si>
    <t>Hộ sản xuất kinh doanh</t>
  </si>
  <si>
    <t>Chuyển nhượng bất động sản, nhận thừa kế và nhận quà tặng là bất động sản</t>
  </si>
  <si>
    <t>Lệ phí trước bạ</t>
  </si>
  <si>
    <t>Lệ phí trước bạ tài sản</t>
  </si>
  <si>
    <t>Lệ phí trước bạ nhà đất</t>
  </si>
  <si>
    <t>Các loại phí, lệ phí</t>
  </si>
  <si>
    <t>Thuế sử dụng đất phi nông nghiệp</t>
  </si>
  <si>
    <t>Thu tiền sử dụng đất</t>
  </si>
  <si>
    <t>Thu tiền cấp quyền khai thác khoáng sản</t>
  </si>
  <si>
    <t>Thu khác ngân sách</t>
  </si>
  <si>
    <t xml:space="preserve">Thu từ quỹ đất công ích và thu hoa lợi công sản khác </t>
  </si>
  <si>
    <t>II</t>
  </si>
  <si>
    <t>Thu bổ sung từ ngân sách cấp trên</t>
  </si>
  <si>
    <t>Bổ sung cân đối</t>
  </si>
  <si>
    <t>Bổ sung có mục tiêu</t>
  </si>
  <si>
    <t>III</t>
  </si>
  <si>
    <t>Thu chuyển nguồn</t>
  </si>
  <si>
    <t xml:space="preserve">Thu tiền cho thuê đất, thuê mặt nước </t>
  </si>
  <si>
    <t xml:space="preserve">Thu từ khu vực kinh tế ngoài quốc doanh </t>
  </si>
  <si>
    <t>-</t>
  </si>
  <si>
    <r>
      <rPr>
        <i/>
        <sz val="12"/>
        <color rgb="FF000000"/>
        <rFont val="Times New Roman"/>
        <family val="1"/>
      </rPr>
      <t>Đơn vị tính: triệu Đồng</t>
    </r>
  </si>
  <si>
    <t>Thu từ khu vực doanh nghiệp do Nhà nước giữ vai trò chủ đạo</t>
  </si>
  <si>
    <t>Thu từ khu vực doanh nghiệp có vốn đầu tư nước ngoài</t>
  </si>
  <si>
    <t>4.1</t>
  </si>
  <si>
    <t>4.2</t>
  </si>
  <si>
    <t>5.1</t>
  </si>
  <si>
    <t>5.2</t>
  </si>
  <si>
    <t xml:space="preserve">Thuế thu nhập doanh nghiệp </t>
  </si>
  <si>
    <t>NSTW</t>
  </si>
  <si>
    <r>
      <t>Phụ lục 01
TÌNH HÌNH THỰC HIỆN THU NGÂN SÁCH NHÀ NƯỚC TRÊN ĐỊA BÀN XÃ TÂN CHI
6 THÁNG ĐẦU NĂM</t>
    </r>
    <r>
      <rPr>
        <b/>
        <sz val="14"/>
        <color rgb="FF000000"/>
        <rFont val="Times New Roman"/>
        <family val="1"/>
      </rPr>
      <t xml:space="preserve"> 2026
</t>
    </r>
  </si>
  <si>
    <t>(Kèm theo báo cáo số          /BC-UBND ngày 26/5/2026 của UBND xã Tân Chi)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</si>
</sst>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42A]#,###"/>
    <numFmt numFmtId="165" formatCode="_-* #,##0.0_-;\-* #,##0.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63"/>
    </font>
    <font>
      <sz val="12"/>
      <name val="Calibri"/>
      <family val="2"/>
      <charset val="163"/>
    </font>
    <font>
      <b/>
      <sz val="12"/>
      <color rgb="FF000000"/>
      <name val="Times New Roman"/>
      <family val="1"/>
      <charset val="163"/>
    </font>
    <font>
      <sz val="8"/>
      <name val="Calibri"/>
      <family val="2"/>
      <scheme val="minor"/>
    </font>
    <font>
      <i/>
      <sz val="12"/>
      <color rgb="FF000000"/>
      <name val="Times New Roman"/>
      <family val="1"/>
      <charset val="163"/>
    </font>
    <font>
      <i/>
      <sz val="12"/>
      <color rgb="FF000000"/>
      <name val="Times New Roman"/>
      <family val="1"/>
    </font>
    <font>
      <i/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theme="1"/>
      <name val="Calibri"/>
      <family val="2"/>
      <charset val="163"/>
    </font>
    <font>
      <sz val="12"/>
      <color theme="1"/>
      <name val="Times New Roman"/>
      <family val="1"/>
      <charset val="163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4">
    <xf numFmtId="0" fontId="1" fillId="0" borderId="0" xfId="0" applyFont="1"/>
    <xf numFmtId="0" fontId="1" fillId="2" borderId="0" xfId="0" applyFont="1" applyFill="1"/>
    <xf numFmtId="0" fontId="8" fillId="2" borderId="1" xfId="0" applyFont="1" applyFill="1" applyBorder="1" applyAlignment="1">
      <alignment horizontal="center" vertical="top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7" xfId="0" applyFont="1" applyFill="1" applyBorder="1" applyAlignment="1">
      <alignment horizontal="center" vertical="top" wrapText="1" readingOrder="1"/>
    </xf>
    <xf numFmtId="164" fontId="8" fillId="2" borderId="4" xfId="0" applyNumberFormat="1" applyFont="1" applyFill="1" applyBorder="1" applyAlignment="1">
      <alignment horizontal="right" vertical="top" wrapText="1" readingOrder="1"/>
    </xf>
    <xf numFmtId="0" fontId="1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top" wrapText="1" readingOrder="1"/>
    </xf>
    <xf numFmtId="43" fontId="6" fillId="2" borderId="4" xfId="1" applyFont="1" applyFill="1" applyBorder="1" applyAlignment="1">
      <alignment horizontal="right" vertical="top" wrapText="1" readingOrder="1"/>
    </xf>
    <xf numFmtId="0" fontId="14" fillId="2" borderId="0" xfId="0" applyFont="1" applyFill="1"/>
    <xf numFmtId="164" fontId="14" fillId="2" borderId="0" xfId="0" applyNumberFormat="1" applyFont="1" applyFill="1"/>
    <xf numFmtId="43" fontId="8" fillId="2" borderId="4" xfId="1" applyFont="1" applyFill="1" applyBorder="1" applyAlignment="1">
      <alignment horizontal="right" vertical="top" wrapText="1" readingOrder="1"/>
    </xf>
    <xf numFmtId="0" fontId="15" fillId="2" borderId="0" xfId="0" applyFont="1" applyFill="1"/>
    <xf numFmtId="43" fontId="6" fillId="2" borderId="11" xfId="1" applyFont="1" applyFill="1" applyBorder="1" applyAlignment="1">
      <alignment horizontal="right" vertical="top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43" fontId="6" fillId="2" borderId="11" xfId="1" applyFont="1" applyFill="1" applyBorder="1" applyAlignment="1">
      <alignment horizontal="right" vertical="center" wrapText="1" readingOrder="1"/>
    </xf>
    <xf numFmtId="0" fontId="1" fillId="2" borderId="0" xfId="0" applyFont="1" applyFill="1" applyAlignment="1">
      <alignment vertical="center"/>
    </xf>
    <xf numFmtId="165" fontId="1" fillId="2" borderId="0" xfId="1" applyNumberFormat="1" applyFont="1" applyFill="1"/>
    <xf numFmtId="165" fontId="8" fillId="2" borderId="1" xfId="1" applyNumberFormat="1" applyFont="1" applyFill="1" applyBorder="1" applyAlignment="1">
      <alignment horizontal="center" vertical="top" wrapText="1" readingOrder="1"/>
    </xf>
    <xf numFmtId="43" fontId="6" fillId="2" borderId="11" xfId="1" applyFont="1" applyFill="1" applyBorder="1" applyAlignment="1">
      <alignment vertical="center" wrapText="1" readingOrder="1"/>
    </xf>
    <xf numFmtId="43" fontId="6" fillId="2" borderId="11" xfId="1" applyFont="1" applyFill="1" applyBorder="1" applyAlignment="1">
      <alignment vertical="top" wrapText="1" readingOrder="1"/>
    </xf>
    <xf numFmtId="43" fontId="8" fillId="2" borderId="1" xfId="1" applyFont="1" applyFill="1" applyBorder="1" applyAlignment="1">
      <alignment horizontal="right" vertical="top" wrapText="1" readingOrder="1"/>
    </xf>
    <xf numFmtId="43" fontId="6" fillId="2" borderId="15" xfId="1" applyFont="1" applyFill="1" applyBorder="1" applyAlignment="1">
      <alignment horizontal="right" vertical="center" wrapText="1" readingOrder="1"/>
    </xf>
    <xf numFmtId="43" fontId="6" fillId="2" borderId="16" xfId="1" applyFont="1" applyFill="1" applyBorder="1" applyAlignment="1">
      <alignment horizontal="right" vertical="center" wrapText="1" readingOrder="1"/>
    </xf>
    <xf numFmtId="43" fontId="6" fillId="2" borderId="4" xfId="1" applyFont="1" applyFill="1" applyBorder="1" applyAlignment="1">
      <alignment horizontal="right" vertical="center" wrapText="1" readingOrder="1"/>
    </xf>
    <xf numFmtId="43" fontId="8" fillId="2" borderId="11" xfId="1" applyFont="1" applyFill="1" applyBorder="1" applyAlignment="1">
      <alignment vertical="center" wrapText="1" readingOrder="1"/>
    </xf>
    <xf numFmtId="43" fontId="6" fillId="2" borderId="21" xfId="1" applyFont="1" applyFill="1" applyBorder="1" applyAlignment="1">
      <alignment horizontal="right" vertical="center" wrapText="1" readingOrder="1"/>
    </xf>
    <xf numFmtId="43" fontId="6" fillId="2" borderId="8" xfId="1" applyFont="1" applyFill="1" applyBorder="1" applyAlignment="1">
      <alignment horizontal="right" vertical="center" wrapText="1" readingOrder="1"/>
    </xf>
    <xf numFmtId="43" fontId="6" fillId="2" borderId="9" xfId="1" applyFont="1" applyFill="1" applyBorder="1" applyAlignment="1">
      <alignment horizontal="right" vertical="center" wrapText="1" readingOrder="1"/>
    </xf>
    <xf numFmtId="43" fontId="6" fillId="2" borderId="0" xfId="1" applyFont="1" applyFill="1" applyBorder="1" applyAlignment="1">
      <alignment vertical="center" wrapText="1" readingOrder="1"/>
    </xf>
    <xf numFmtId="0" fontId="14" fillId="2" borderId="0" xfId="0" applyFont="1" applyFill="1" applyAlignment="1">
      <alignment vertical="center"/>
    </xf>
    <xf numFmtId="43" fontId="6" fillId="2" borderId="1" xfId="1" applyFont="1" applyFill="1" applyBorder="1" applyAlignment="1">
      <alignment horizontal="right" vertical="top" wrapText="1" readingOrder="1"/>
    </xf>
    <xf numFmtId="43" fontId="6" fillId="0" borderId="4" xfId="1" applyFont="1" applyBorder="1" applyAlignment="1">
      <alignment horizontal="right" vertical="top" wrapText="1" readingOrder="1"/>
    </xf>
    <xf numFmtId="43" fontId="16" fillId="2" borderId="4" xfId="1" applyFont="1" applyFill="1" applyBorder="1" applyAlignment="1">
      <alignment horizontal="right" vertical="top" wrapText="1" readingOrder="1"/>
    </xf>
    <xf numFmtId="43" fontId="6" fillId="2" borderId="4" xfId="1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center" vertical="top" wrapText="1" readingOrder="1"/>
    </xf>
    <xf numFmtId="0" fontId="1" fillId="2" borderId="0" xfId="0" applyFont="1" applyFill="1"/>
    <xf numFmtId="0" fontId="10" fillId="2" borderId="0" xfId="0" applyFont="1" applyFill="1" applyAlignment="1">
      <alignment horizontal="right" vertical="center" wrapText="1" readingOrder="1"/>
    </xf>
    <xf numFmtId="0" fontId="1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top" wrapText="1" readingOrder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5" xfId="0" applyFont="1" applyFill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17" fillId="2" borderId="0" xfId="0" applyFont="1" applyFill="1" applyAlignment="1">
      <alignment horizontal="center"/>
    </xf>
    <xf numFmtId="0" fontId="6" fillId="2" borderId="10" xfId="0" applyFont="1" applyFill="1" applyBorder="1" applyAlignment="1">
      <alignment horizontal="left" vertical="top" wrapText="1" readingOrder="1"/>
    </xf>
    <xf numFmtId="0" fontId="6" fillId="2" borderId="5" xfId="0" applyFont="1" applyFill="1" applyBorder="1" applyAlignment="1">
      <alignment horizontal="left" vertical="top" wrapText="1" readingOrder="1"/>
    </xf>
    <xf numFmtId="0" fontId="6" fillId="2" borderId="22" xfId="0" applyFont="1" applyFill="1" applyBorder="1" applyAlignment="1">
      <alignment horizontal="left" vertical="top" wrapText="1" readingOrder="1"/>
    </xf>
    <xf numFmtId="0" fontId="8" fillId="2" borderId="7" xfId="0" applyFont="1" applyFill="1" applyBorder="1" applyAlignment="1">
      <alignment horizontal="center" vertical="top" wrapText="1" readingOrder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 readingOrder="1"/>
    </xf>
    <xf numFmtId="43" fontId="8" fillId="2" borderId="4" xfId="1" applyFont="1" applyFill="1" applyBorder="1" applyAlignment="1">
      <alignment horizontal="right" vertical="top" wrapText="1" readingOrder="1"/>
    </xf>
    <xf numFmtId="43" fontId="7" fillId="2" borderId="6" xfId="1" applyFont="1" applyFill="1" applyBorder="1" applyAlignment="1">
      <alignment vertical="top" wrapText="1"/>
    </xf>
    <xf numFmtId="43" fontId="7" fillId="2" borderId="5" xfId="1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43" fontId="8" fillId="2" borderId="1" xfId="1" applyFont="1" applyFill="1" applyBorder="1" applyAlignment="1">
      <alignment horizontal="right" vertical="top" wrapText="1" readingOrder="1"/>
    </xf>
    <xf numFmtId="43" fontId="13" fillId="2" borderId="3" xfId="1" applyFont="1" applyFill="1" applyBorder="1" applyAlignment="1">
      <alignment vertical="top" wrapText="1"/>
    </xf>
    <xf numFmtId="43" fontId="8" fillId="2" borderId="12" xfId="1" applyFont="1" applyFill="1" applyBorder="1" applyAlignment="1">
      <alignment horizontal="right" vertical="top" wrapText="1" readingOrder="1"/>
    </xf>
    <xf numFmtId="43" fontId="8" fillId="2" borderId="13" xfId="1" applyFont="1" applyFill="1" applyBorder="1" applyAlignment="1">
      <alignment horizontal="right" vertical="top" wrapText="1" readingOrder="1"/>
    </xf>
    <xf numFmtId="43" fontId="8" fillId="2" borderId="14" xfId="1" applyFont="1" applyFill="1" applyBorder="1" applyAlignment="1">
      <alignment horizontal="right" vertical="top" wrapText="1" readingOrder="1"/>
    </xf>
    <xf numFmtId="0" fontId="6" fillId="2" borderId="10" xfId="0" applyFont="1" applyFill="1" applyBorder="1" applyAlignment="1">
      <alignment vertical="top" wrapText="1" readingOrder="1"/>
    </xf>
    <xf numFmtId="0" fontId="6" fillId="2" borderId="5" xfId="0" applyFont="1" applyFill="1" applyBorder="1" applyAlignment="1">
      <alignment vertical="top" wrapText="1" readingOrder="1"/>
    </xf>
    <xf numFmtId="43" fontId="6" fillId="2" borderId="15" xfId="1" applyFont="1" applyFill="1" applyBorder="1" applyAlignment="1">
      <alignment horizontal="right" vertical="center" wrapText="1" readingOrder="1"/>
    </xf>
    <xf numFmtId="43" fontId="6" fillId="2" borderId="16" xfId="1" applyFont="1" applyFill="1" applyBorder="1" applyAlignment="1">
      <alignment horizontal="right" vertical="center" wrapText="1" readingOrder="1"/>
    </xf>
    <xf numFmtId="43" fontId="6" fillId="2" borderId="18" xfId="1" applyFont="1" applyFill="1" applyBorder="1" applyAlignment="1">
      <alignment horizontal="right" vertical="center" wrapText="1" readingOrder="1"/>
    </xf>
    <xf numFmtId="43" fontId="6" fillId="2" borderId="19" xfId="1" applyFont="1" applyFill="1" applyBorder="1" applyAlignment="1">
      <alignment horizontal="right" vertical="center" wrapText="1" readingOrder="1"/>
    </xf>
    <xf numFmtId="43" fontId="6" fillId="2" borderId="20" xfId="1" applyFont="1" applyFill="1" applyBorder="1" applyAlignment="1">
      <alignment horizontal="right" vertical="center" wrapText="1" readingOrder="1"/>
    </xf>
    <xf numFmtId="0" fontId="6" fillId="2" borderId="4" xfId="0" applyFont="1" applyFill="1" applyBorder="1" applyAlignment="1">
      <alignment vertical="top" wrapText="1" readingOrder="1"/>
    </xf>
    <xf numFmtId="43" fontId="6" fillId="2" borderId="11" xfId="1" applyFont="1" applyFill="1" applyBorder="1" applyAlignment="1">
      <alignment horizontal="right" vertical="top" wrapText="1" readingOrder="1"/>
    </xf>
    <xf numFmtId="43" fontId="7" fillId="2" borderId="11" xfId="1" applyFont="1" applyFill="1" applyBorder="1" applyAlignment="1">
      <alignment vertical="top" wrapText="1"/>
    </xf>
    <xf numFmtId="43" fontId="6" fillId="2" borderId="4" xfId="1" applyFont="1" applyFill="1" applyBorder="1" applyAlignment="1">
      <alignment horizontal="right" vertical="top" wrapText="1" readingOrder="1"/>
    </xf>
    <xf numFmtId="43" fontId="6" fillId="2" borderId="15" xfId="1" applyFont="1" applyFill="1" applyBorder="1" applyAlignment="1">
      <alignment horizontal="right" vertical="top" wrapText="1" readingOrder="1"/>
    </xf>
    <xf numFmtId="43" fontId="6" fillId="2" borderId="16" xfId="1" applyFont="1" applyFill="1" applyBorder="1" applyAlignment="1">
      <alignment horizontal="right" vertical="top" wrapText="1" readingOrder="1"/>
    </xf>
    <xf numFmtId="43" fontId="6" fillId="2" borderId="17" xfId="1" applyFont="1" applyFill="1" applyBorder="1" applyAlignment="1">
      <alignment horizontal="right" vertical="top" wrapText="1" readingOrder="1"/>
    </xf>
    <xf numFmtId="43" fontId="6" fillId="2" borderId="5" xfId="1" applyFont="1" applyFill="1" applyBorder="1" applyAlignment="1">
      <alignment horizontal="right" vertical="top" wrapText="1" readingOrder="1"/>
    </xf>
    <xf numFmtId="43" fontId="6" fillId="2" borderId="6" xfId="1" applyFont="1" applyFill="1" applyBorder="1" applyAlignment="1">
      <alignment horizontal="right" vertical="top" wrapText="1" readingOrder="1"/>
    </xf>
    <xf numFmtId="43" fontId="6" fillId="2" borderId="17" xfId="1" applyFont="1" applyFill="1" applyBorder="1" applyAlignment="1">
      <alignment horizontal="right" vertical="center" wrapText="1" readingOrder="1"/>
    </xf>
    <xf numFmtId="43" fontId="6" fillId="2" borderId="5" xfId="1" applyFont="1" applyFill="1" applyBorder="1" applyAlignment="1">
      <alignment horizontal="right" vertical="center" wrapText="1" readingOrder="1"/>
    </xf>
    <xf numFmtId="43" fontId="6" fillId="2" borderId="6" xfId="1" applyFont="1" applyFill="1" applyBorder="1" applyAlignment="1">
      <alignment horizontal="right" vertical="center" wrapText="1" readingOrder="1"/>
    </xf>
    <xf numFmtId="43" fontId="6" fillId="2" borderId="11" xfId="1" applyFont="1" applyFill="1" applyBorder="1" applyAlignment="1">
      <alignment horizontal="right" vertical="center" wrapText="1" readingOrder="1"/>
    </xf>
    <xf numFmtId="0" fontId="6" fillId="2" borderId="10" xfId="0" applyFont="1" applyFill="1" applyBorder="1" applyAlignment="1">
      <alignment vertical="center" wrapText="1" readingOrder="1"/>
    </xf>
    <xf numFmtId="0" fontId="6" fillId="2" borderId="5" xfId="0" applyFont="1" applyFill="1" applyBorder="1" applyAlignment="1">
      <alignment vertical="center" wrapText="1" readingOrder="1"/>
    </xf>
    <xf numFmtId="0" fontId="16" fillId="2" borderId="10" xfId="0" applyFont="1" applyFill="1" applyBorder="1" applyAlignment="1">
      <alignment vertical="top" wrapText="1" readingOrder="1"/>
    </xf>
    <xf numFmtId="0" fontId="16" fillId="2" borderId="5" xfId="0" applyFont="1" applyFill="1" applyBorder="1" applyAlignment="1">
      <alignment vertical="top" wrapText="1" readingOrder="1"/>
    </xf>
    <xf numFmtId="0" fontId="16" fillId="2" borderId="6" xfId="0" applyFont="1" applyFill="1" applyBorder="1" applyAlignment="1">
      <alignment vertical="top" wrapText="1" readingOrder="1"/>
    </xf>
    <xf numFmtId="43" fontId="16" fillId="2" borderId="10" xfId="1" applyFont="1" applyFill="1" applyBorder="1" applyAlignment="1">
      <alignment horizontal="right" vertical="top" wrapText="1" readingOrder="1"/>
    </xf>
    <xf numFmtId="43" fontId="16" fillId="2" borderId="6" xfId="1" applyFont="1" applyFill="1" applyBorder="1" applyAlignment="1">
      <alignment horizontal="right" vertical="top" wrapText="1" readingOrder="1"/>
    </xf>
    <xf numFmtId="0" fontId="6" fillId="2" borderId="4" xfId="0" applyFont="1" applyFill="1" applyBorder="1" applyAlignment="1">
      <alignment vertical="center" wrapText="1" readingOrder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43" fontId="6" fillId="2" borderId="4" xfId="1" applyFont="1" applyFill="1" applyBorder="1" applyAlignment="1">
      <alignment horizontal="right" vertical="center" wrapText="1" readingOrder="1"/>
    </xf>
    <xf numFmtId="43" fontId="7" fillId="2" borderId="6" xfId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top" wrapText="1" readingOrder="1"/>
    </xf>
    <xf numFmtId="165" fontId="2" fillId="2" borderId="0" xfId="1" applyNumberFormat="1" applyFont="1" applyFill="1" applyAlignment="1">
      <alignment horizontal="center" vertical="top" wrapText="1" readingOrder="1"/>
    </xf>
    <xf numFmtId="165" fontId="1" fillId="2" borderId="0" xfId="1" applyNumberFormat="1" applyFont="1" applyFill="1"/>
    <xf numFmtId="164" fontId="8" fillId="2" borderId="4" xfId="0" applyNumberFormat="1" applyFont="1" applyFill="1" applyBorder="1" applyAlignment="1">
      <alignment horizontal="right" vertical="top" wrapText="1" readingOrder="1"/>
    </xf>
    <xf numFmtId="43" fontId="13" fillId="2" borderId="5" xfId="1" applyFont="1" applyFill="1" applyBorder="1" applyAlignment="1">
      <alignment vertical="top" wrapText="1"/>
    </xf>
    <xf numFmtId="43" fontId="13" fillId="2" borderId="6" xfId="1" applyFont="1" applyFill="1" applyBorder="1" applyAlignment="1">
      <alignment vertical="top" wrapText="1"/>
    </xf>
    <xf numFmtId="43" fontId="6" fillId="2" borderId="10" xfId="1" applyFont="1" applyFill="1" applyBorder="1" applyAlignment="1">
      <alignment horizontal="right" vertical="top" wrapText="1" readingOrder="1"/>
    </xf>
    <xf numFmtId="0" fontId="6" fillId="2" borderId="6" xfId="0" applyFont="1" applyFill="1" applyBorder="1" applyAlignment="1">
      <alignment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41"/>
  <sheetViews>
    <sheetView showGridLines="0" tabSelected="1" view="pageBreakPreview" zoomScale="85" zoomScaleNormal="85" zoomScaleSheetLayoutView="85" workbookViewId="0">
      <pane ySplit="7" topLeftCell="A8" activePane="bottomLeft" state="frozen"/>
      <selection pane="bottomLeft" activeCell="B3" sqref="B3:T3"/>
    </sheetView>
  </sheetViews>
  <sheetFormatPr defaultRowHeight="15" x14ac:dyDescent="0.25"/>
  <cols>
    <col min="1" max="1" width="1.7109375" style="1" customWidth="1"/>
    <col min="2" max="2" width="5.85546875" style="6" customWidth="1"/>
    <col min="3" max="3" width="6.5703125" style="1" customWidth="1"/>
    <col min="4" max="4" width="21.5703125" style="1" customWidth="1"/>
    <col min="5" max="5" width="4.28515625" style="1" customWidth="1"/>
    <col min="6" max="6" width="0.7109375" style="1" customWidth="1"/>
    <col min="7" max="7" width="14.85546875" style="1" customWidth="1"/>
    <col min="8" max="8" width="10" style="1" customWidth="1"/>
    <col min="9" max="9" width="3.42578125" style="1" customWidth="1"/>
    <col min="10" max="10" width="12.140625" style="1" bestFit="1" customWidth="1"/>
    <col min="11" max="12" width="13.42578125" style="1" bestFit="1" customWidth="1"/>
    <col min="13" max="13" width="9" style="1" bestFit="1" customWidth="1"/>
    <col min="14" max="15" width="13.42578125" style="1" bestFit="1" customWidth="1"/>
    <col min="16" max="16" width="0.7109375" style="1" customWidth="1"/>
    <col min="17" max="17" width="7.7109375" style="17" customWidth="1"/>
    <col min="18" max="18" width="4.5703125" style="17" customWidth="1"/>
    <col min="19" max="19" width="10.85546875" style="17" bestFit="1" customWidth="1"/>
    <col min="20" max="20" width="9" style="17" bestFit="1" customWidth="1"/>
    <col min="21" max="21" width="0" style="1" hidden="1" customWidth="1"/>
    <col min="22" max="22" width="1.140625" style="1" customWidth="1"/>
    <col min="23" max="16384" width="9.140625" style="1"/>
  </cols>
  <sheetData>
    <row r="1" spans="2:25" ht="7.35" customHeight="1" x14ac:dyDescent="0.25"/>
    <row r="2" spans="2:25" ht="49.9" customHeight="1" x14ac:dyDescent="0.25">
      <c r="B2" s="35" t="s">
        <v>49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2:25" ht="20.100000000000001" customHeight="1" x14ac:dyDescent="0.3">
      <c r="B3" s="46" t="s">
        <v>50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2:25" ht="21.95" customHeight="1" x14ac:dyDescent="0.25">
      <c r="B4" s="37" t="s">
        <v>40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2:25" ht="21.95" customHeight="1" x14ac:dyDescent="0.25">
      <c r="B5" s="2" t="s">
        <v>1</v>
      </c>
      <c r="C5" s="39" t="s">
        <v>2</v>
      </c>
      <c r="D5" s="40"/>
      <c r="E5" s="40"/>
      <c r="F5" s="40"/>
      <c r="G5" s="41"/>
      <c r="H5" s="39" t="s">
        <v>3</v>
      </c>
      <c r="I5" s="40"/>
      <c r="J5" s="40"/>
      <c r="K5" s="41"/>
      <c r="L5" s="42" t="s">
        <v>4</v>
      </c>
      <c r="M5" s="43"/>
      <c r="N5" s="44"/>
      <c r="O5" s="45"/>
      <c r="P5" s="39" t="s">
        <v>5</v>
      </c>
      <c r="Q5" s="40"/>
      <c r="R5" s="40"/>
      <c r="S5" s="40"/>
      <c r="T5" s="41"/>
    </row>
    <row r="6" spans="2:25" ht="21.95" customHeight="1" x14ac:dyDescent="0.25">
      <c r="B6" s="4" t="s">
        <v>0</v>
      </c>
      <c r="C6" s="50" t="s">
        <v>0</v>
      </c>
      <c r="D6" s="51"/>
      <c r="E6" s="51"/>
      <c r="F6" s="51"/>
      <c r="G6" s="52"/>
      <c r="H6" s="42" t="s">
        <v>6</v>
      </c>
      <c r="I6" s="45"/>
      <c r="J6" s="3" t="s">
        <v>7</v>
      </c>
      <c r="K6" s="3" t="s">
        <v>8</v>
      </c>
      <c r="L6" s="2" t="s">
        <v>6</v>
      </c>
      <c r="M6" s="2" t="s">
        <v>48</v>
      </c>
      <c r="N6" s="2" t="s">
        <v>7</v>
      </c>
      <c r="O6" s="2" t="s">
        <v>8</v>
      </c>
      <c r="P6" s="39" t="s">
        <v>6</v>
      </c>
      <c r="Q6" s="40"/>
      <c r="R6" s="41"/>
      <c r="S6" s="18" t="s">
        <v>7</v>
      </c>
      <c r="T6" s="18" t="s">
        <v>8</v>
      </c>
    </row>
    <row r="7" spans="2:25" ht="21.95" customHeight="1" x14ac:dyDescent="0.25">
      <c r="B7" s="3" t="s">
        <v>9</v>
      </c>
      <c r="C7" s="53" t="s">
        <v>10</v>
      </c>
      <c r="D7" s="44"/>
      <c r="E7" s="44"/>
      <c r="F7" s="44"/>
      <c r="G7" s="45"/>
      <c r="H7" s="54">
        <f t="shared" ref="H7:I7" si="0">+H8+H33+H36</f>
        <v>161662</v>
      </c>
      <c r="I7" s="55">
        <f t="shared" si="0"/>
        <v>0</v>
      </c>
      <c r="J7" s="11">
        <v>19185</v>
      </c>
      <c r="K7" s="11">
        <v>142477</v>
      </c>
      <c r="L7" s="11">
        <f>+L8+L33+L36</f>
        <v>282303.30101599992</v>
      </c>
      <c r="M7" s="11">
        <f>+M8+M33+M36</f>
        <v>678.41510700000003</v>
      </c>
      <c r="N7" s="11">
        <f>+N8+N33+N36</f>
        <v>124512.41198499998</v>
      </c>
      <c r="O7" s="11">
        <f>+O8+O33+O36</f>
        <v>157112.47392400002</v>
      </c>
      <c r="P7" s="54">
        <f>+L7/H7*100</f>
        <v>174.62563930670157</v>
      </c>
      <c r="Q7" s="56"/>
      <c r="R7" s="55"/>
      <c r="S7" s="21">
        <f>+N7/J7*100</f>
        <v>649.00918418034917</v>
      </c>
      <c r="T7" s="21">
        <f>+O7/K7*100</f>
        <v>110.27216598047404</v>
      </c>
    </row>
    <row r="8" spans="2:25" s="9" customFormat="1" ht="21.95" customHeight="1" x14ac:dyDescent="0.25">
      <c r="B8" s="3" t="s">
        <v>11</v>
      </c>
      <c r="C8" s="53" t="s">
        <v>12</v>
      </c>
      <c r="D8" s="57"/>
      <c r="E8" s="57"/>
      <c r="F8" s="57"/>
      <c r="G8" s="58"/>
      <c r="H8" s="59">
        <f>+H20+H23+H26+H27+H28+H30+H31+H32+H29+H15</f>
        <v>161662</v>
      </c>
      <c r="I8" s="60"/>
      <c r="J8" s="21">
        <v>19185</v>
      </c>
      <c r="K8" s="21">
        <v>142477</v>
      </c>
      <c r="L8" s="21">
        <f>+L9+L12+L15+L20+L23+L26+L27+L28+L29+L30+L31+L32</f>
        <v>217792.75279899995</v>
      </c>
      <c r="M8" s="21">
        <f>+M15+M20+M23+M26+M27+M28+M29+M31+M30+M32+M9+M12</f>
        <v>678.41510700000003</v>
      </c>
      <c r="N8" s="21">
        <f>+N15+N20+N23+N26+N27+N28+N29+N31+N30+N32+N9+N12</f>
        <v>124512.41198499998</v>
      </c>
      <c r="O8" s="21">
        <f>+O9+O12+O15+O20+O23+O26+O27+O28+O29+O30+O31+O32</f>
        <v>92601.925707000017</v>
      </c>
      <c r="P8" s="61">
        <f>+L8/H8*100</f>
        <v>134.72105553500512</v>
      </c>
      <c r="Q8" s="62"/>
      <c r="R8" s="63"/>
      <c r="S8" s="21">
        <f>+N8/J8*100</f>
        <v>649.00918418034917</v>
      </c>
      <c r="T8" s="21">
        <f>+O8/K8*100</f>
        <v>64.994297821402768</v>
      </c>
    </row>
    <row r="9" spans="2:25" s="9" customFormat="1" ht="38.25" customHeight="1" x14ac:dyDescent="0.25">
      <c r="B9" s="7">
        <v>1</v>
      </c>
      <c r="C9" s="64" t="s">
        <v>41</v>
      </c>
      <c r="D9" s="65"/>
      <c r="E9" s="65"/>
      <c r="F9" s="65"/>
      <c r="G9" s="65"/>
      <c r="H9" s="66">
        <v>0</v>
      </c>
      <c r="I9" s="67"/>
      <c r="J9" s="15">
        <v>0</v>
      </c>
      <c r="K9" s="19">
        <f>+H9</f>
        <v>0</v>
      </c>
      <c r="L9" s="19">
        <f>+M9+N9+O9</f>
        <v>45.064978000000004</v>
      </c>
      <c r="M9" s="19"/>
      <c r="N9" s="15">
        <f>+N10+N11</f>
        <v>45.064978000000004</v>
      </c>
      <c r="O9" s="15">
        <v>0</v>
      </c>
      <c r="P9" s="68">
        <v>0</v>
      </c>
      <c r="Q9" s="69"/>
      <c r="R9" s="70"/>
      <c r="S9" s="24">
        <v>0</v>
      </c>
      <c r="T9" s="31"/>
    </row>
    <row r="10" spans="2:25" s="9" customFormat="1" ht="38.25" customHeight="1" x14ac:dyDescent="0.25">
      <c r="B10" s="7" t="s">
        <v>39</v>
      </c>
      <c r="C10" s="47" t="s">
        <v>14</v>
      </c>
      <c r="D10" s="48"/>
      <c r="E10" s="48"/>
      <c r="F10" s="48"/>
      <c r="G10" s="49"/>
      <c r="H10" s="22"/>
      <c r="I10" s="23"/>
      <c r="J10" s="15"/>
      <c r="K10" s="19"/>
      <c r="L10" s="19">
        <f t="shared" ref="L10:L36" si="1">+M10+N10+O10</f>
        <v>9.6475000000000009</v>
      </c>
      <c r="M10" s="19"/>
      <c r="N10" s="15">
        <v>9.6475000000000009</v>
      </c>
      <c r="O10" s="15">
        <v>0</v>
      </c>
      <c r="P10" s="26"/>
      <c r="Q10" s="27"/>
      <c r="R10" s="28"/>
      <c r="S10" s="24"/>
      <c r="T10" s="31"/>
    </row>
    <row r="11" spans="2:25" s="9" customFormat="1" ht="21" customHeight="1" x14ac:dyDescent="0.25">
      <c r="B11" s="7" t="s">
        <v>39</v>
      </c>
      <c r="C11" s="47" t="s">
        <v>47</v>
      </c>
      <c r="D11" s="48"/>
      <c r="E11" s="48"/>
      <c r="F11" s="48"/>
      <c r="G11" s="49"/>
      <c r="H11" s="22"/>
      <c r="I11" s="23"/>
      <c r="J11" s="15"/>
      <c r="K11" s="19"/>
      <c r="L11" s="19">
        <f t="shared" si="1"/>
        <v>35.417478000000003</v>
      </c>
      <c r="M11" s="19"/>
      <c r="N11" s="15">
        <v>35.417478000000003</v>
      </c>
      <c r="O11" s="15">
        <v>0</v>
      </c>
      <c r="P11" s="26"/>
      <c r="Q11" s="27"/>
      <c r="R11" s="28"/>
      <c r="S11" s="24"/>
      <c r="T11" s="31"/>
    </row>
    <row r="12" spans="2:25" s="9" customFormat="1" ht="36.75" customHeight="1" x14ac:dyDescent="0.25">
      <c r="B12" s="7">
        <v>2</v>
      </c>
      <c r="C12" s="64" t="s">
        <v>42</v>
      </c>
      <c r="D12" s="65"/>
      <c r="E12" s="65"/>
      <c r="F12" s="65"/>
      <c r="G12" s="65"/>
      <c r="H12" s="66">
        <v>0</v>
      </c>
      <c r="I12" s="67"/>
      <c r="J12" s="15">
        <v>0</v>
      </c>
      <c r="K12" s="19">
        <f>+H12</f>
        <v>0</v>
      </c>
      <c r="L12" s="19">
        <f t="shared" si="1"/>
        <v>92547.40809099999</v>
      </c>
      <c r="M12" s="19"/>
      <c r="N12" s="15">
        <f>+N13+N14</f>
        <v>92547.40809099999</v>
      </c>
      <c r="O12" s="15">
        <v>0</v>
      </c>
      <c r="P12" s="80">
        <v>0</v>
      </c>
      <c r="Q12" s="81"/>
      <c r="R12" s="82"/>
      <c r="S12" s="31"/>
      <c r="T12" s="31"/>
    </row>
    <row r="13" spans="2:25" ht="36.75" customHeight="1" x14ac:dyDescent="0.25">
      <c r="B13" s="14" t="s">
        <v>39</v>
      </c>
      <c r="C13" s="84" t="s">
        <v>14</v>
      </c>
      <c r="D13" s="85"/>
      <c r="E13" s="85"/>
      <c r="F13" s="85"/>
      <c r="G13" s="85"/>
      <c r="H13" s="66">
        <v>0</v>
      </c>
      <c r="I13" s="67"/>
      <c r="J13" s="15">
        <v>0</v>
      </c>
      <c r="K13" s="19">
        <f>+H13</f>
        <v>0</v>
      </c>
      <c r="L13" s="19">
        <f t="shared" si="1"/>
        <v>177.65688</v>
      </c>
      <c r="M13" s="19"/>
      <c r="N13" s="15">
        <v>177.65688</v>
      </c>
      <c r="O13" s="15">
        <v>0</v>
      </c>
      <c r="P13" s="80">
        <v>0</v>
      </c>
      <c r="Q13" s="81"/>
      <c r="R13" s="82"/>
      <c r="S13" s="31"/>
      <c r="T13" s="31"/>
    </row>
    <row r="14" spans="2:25" ht="21.75" customHeight="1" x14ac:dyDescent="0.25">
      <c r="B14" s="7" t="s">
        <v>39</v>
      </c>
      <c r="C14" s="64" t="s">
        <v>15</v>
      </c>
      <c r="D14" s="65"/>
      <c r="E14" s="65"/>
      <c r="F14" s="65"/>
      <c r="G14" s="65"/>
      <c r="H14" s="75">
        <v>0</v>
      </c>
      <c r="I14" s="76"/>
      <c r="J14" s="13">
        <v>0</v>
      </c>
      <c r="K14" s="20">
        <v>0</v>
      </c>
      <c r="L14" s="19">
        <f t="shared" si="1"/>
        <v>92369.751210999995</v>
      </c>
      <c r="M14" s="20"/>
      <c r="N14" s="13">
        <v>92369.751210999995</v>
      </c>
      <c r="O14" s="13">
        <v>0</v>
      </c>
      <c r="P14" s="77">
        <v>0</v>
      </c>
      <c r="Q14" s="78"/>
      <c r="R14" s="79"/>
      <c r="S14" s="31"/>
      <c r="T14" s="31"/>
    </row>
    <row r="15" spans="2:25" s="9" customFormat="1" ht="22.5" customHeight="1" x14ac:dyDescent="0.25">
      <c r="B15" s="7">
        <v>3</v>
      </c>
      <c r="C15" s="71" t="s">
        <v>38</v>
      </c>
      <c r="D15" s="44"/>
      <c r="E15" s="44"/>
      <c r="F15" s="44"/>
      <c r="G15" s="44"/>
      <c r="H15" s="72">
        <f>+J15+K15</f>
        <v>118989</v>
      </c>
      <c r="I15" s="73"/>
      <c r="J15" s="13">
        <v>0</v>
      </c>
      <c r="K15" s="13">
        <f>+K16+K17+K18+K19</f>
        <v>118989</v>
      </c>
      <c r="L15" s="19">
        <f t="shared" si="1"/>
        <v>86959.543696000008</v>
      </c>
      <c r="M15" s="13"/>
      <c r="N15" s="13">
        <v>0</v>
      </c>
      <c r="O15" s="13">
        <f>+O16+O17+O18+O19</f>
        <v>86959.543696000008</v>
      </c>
      <c r="P15" s="74">
        <f>+L15/H15*100</f>
        <v>73.082002282563934</v>
      </c>
      <c r="Q15" s="56"/>
      <c r="R15" s="55"/>
      <c r="S15" s="31"/>
      <c r="T15" s="31">
        <f t="shared" ref="T15:T32" si="2">+O15/K15*100</f>
        <v>73.082002282563934</v>
      </c>
      <c r="Y15" s="10">
        <f>+H7-H8</f>
        <v>0</v>
      </c>
    </row>
    <row r="16" spans="2:25" s="16" customFormat="1" ht="33.75" customHeight="1" x14ac:dyDescent="0.25">
      <c r="B16" s="14" t="s">
        <v>39</v>
      </c>
      <c r="C16" s="84" t="s">
        <v>14</v>
      </c>
      <c r="D16" s="85"/>
      <c r="E16" s="85"/>
      <c r="F16" s="85"/>
      <c r="G16" s="85"/>
      <c r="H16" s="83">
        <f>+J16+K16</f>
        <v>76416</v>
      </c>
      <c r="I16" s="83"/>
      <c r="J16" s="13">
        <v>0</v>
      </c>
      <c r="K16" s="19">
        <v>76416</v>
      </c>
      <c r="L16" s="19">
        <f t="shared" si="1"/>
        <v>46811.260118999999</v>
      </c>
      <c r="M16" s="19"/>
      <c r="N16" s="13">
        <v>0</v>
      </c>
      <c r="O16" s="15">
        <v>46811.260118999999</v>
      </c>
      <c r="P16" s="74">
        <f>+L16/H16*100</f>
        <v>61.258453882694717</v>
      </c>
      <c r="Q16" s="56"/>
      <c r="R16" s="55"/>
      <c r="S16" s="31"/>
      <c r="T16" s="31">
        <f t="shared" si="2"/>
        <v>61.258453882694717</v>
      </c>
    </row>
    <row r="17" spans="2:20" ht="21.95" customHeight="1" x14ac:dyDescent="0.25">
      <c r="B17" s="7" t="s">
        <v>39</v>
      </c>
      <c r="C17" s="64" t="s">
        <v>15</v>
      </c>
      <c r="D17" s="65"/>
      <c r="E17" s="65"/>
      <c r="F17" s="65"/>
      <c r="G17" s="65"/>
      <c r="H17" s="83">
        <f t="shared" ref="H17:H19" si="3">+J17+K17</f>
        <v>41857</v>
      </c>
      <c r="I17" s="83"/>
      <c r="J17" s="13">
        <v>0</v>
      </c>
      <c r="K17" s="20">
        <v>41857</v>
      </c>
      <c r="L17" s="19">
        <f t="shared" si="1"/>
        <v>40139.930316999998</v>
      </c>
      <c r="M17" s="19"/>
      <c r="N17" s="13">
        <v>0</v>
      </c>
      <c r="O17" s="13">
        <v>40139.930316999998</v>
      </c>
      <c r="P17" s="74">
        <f>+L17/H17*100</f>
        <v>95.89777173949399</v>
      </c>
      <c r="Q17" s="56"/>
      <c r="R17" s="55"/>
      <c r="S17" s="31"/>
      <c r="T17" s="31">
        <f t="shared" si="2"/>
        <v>95.89777173949399</v>
      </c>
    </row>
    <row r="18" spans="2:20" ht="21.95" customHeight="1" x14ac:dyDescent="0.25">
      <c r="B18" s="7" t="s">
        <v>39</v>
      </c>
      <c r="C18" s="71" t="s">
        <v>16</v>
      </c>
      <c r="D18" s="44"/>
      <c r="E18" s="44"/>
      <c r="F18" s="44"/>
      <c r="G18" s="45"/>
      <c r="H18" s="83">
        <f t="shared" si="3"/>
        <v>16</v>
      </c>
      <c r="I18" s="83"/>
      <c r="J18" s="8">
        <v>0</v>
      </c>
      <c r="K18" s="8">
        <v>16</v>
      </c>
      <c r="L18" s="19">
        <f t="shared" si="1"/>
        <v>8.3532600000000006</v>
      </c>
      <c r="M18" s="29"/>
      <c r="N18" s="8">
        <v>0</v>
      </c>
      <c r="O18" s="32">
        <v>8.3532600000000006</v>
      </c>
      <c r="P18" s="74">
        <f>+L18/H18*100</f>
        <v>52.207875000000001</v>
      </c>
      <c r="Q18" s="56"/>
      <c r="R18" s="55"/>
      <c r="S18" s="31"/>
      <c r="T18" s="31">
        <f t="shared" si="2"/>
        <v>52.207875000000001</v>
      </c>
    </row>
    <row r="19" spans="2:20" ht="21.95" customHeight="1" x14ac:dyDescent="0.25">
      <c r="B19" s="7" t="s">
        <v>39</v>
      </c>
      <c r="C19" s="71" t="s">
        <v>17</v>
      </c>
      <c r="D19" s="44"/>
      <c r="E19" s="44"/>
      <c r="F19" s="44"/>
      <c r="G19" s="45"/>
      <c r="H19" s="83">
        <f t="shared" si="3"/>
        <v>700</v>
      </c>
      <c r="I19" s="83"/>
      <c r="J19" s="8">
        <v>0</v>
      </c>
      <c r="K19" s="8">
        <v>700</v>
      </c>
      <c r="L19" s="19">
        <f t="shared" si="1"/>
        <v>0</v>
      </c>
      <c r="M19" s="8"/>
      <c r="N19" s="8">
        <v>0</v>
      </c>
      <c r="O19" s="8">
        <v>0</v>
      </c>
      <c r="P19" s="102">
        <v>0</v>
      </c>
      <c r="Q19" s="78"/>
      <c r="R19" s="79"/>
      <c r="S19" s="31"/>
      <c r="T19" s="31">
        <f t="shared" si="2"/>
        <v>0</v>
      </c>
    </row>
    <row r="20" spans="2:20" s="9" customFormat="1" ht="21.95" customHeight="1" x14ac:dyDescent="0.25">
      <c r="B20" s="7">
        <v>4</v>
      </c>
      <c r="C20" s="71" t="s">
        <v>19</v>
      </c>
      <c r="D20" s="44"/>
      <c r="E20" s="44"/>
      <c r="F20" s="44"/>
      <c r="G20" s="45"/>
      <c r="H20" s="74">
        <f>+H21+H22</f>
        <v>3540</v>
      </c>
      <c r="I20" s="55"/>
      <c r="J20" s="8">
        <v>1350</v>
      </c>
      <c r="K20" s="8">
        <v>2190</v>
      </c>
      <c r="L20" s="19">
        <f>+M20+N20+O20</f>
        <v>31398.737231999999</v>
      </c>
      <c r="M20" s="8"/>
      <c r="N20" s="8">
        <v>28999.820281</v>
      </c>
      <c r="O20" s="8">
        <v>2398.9169510000002</v>
      </c>
      <c r="P20" s="74">
        <f t="shared" ref="P20:P32" si="4">+L20/H20*100</f>
        <v>886.96997830508485</v>
      </c>
      <c r="Q20" s="56"/>
      <c r="R20" s="55"/>
      <c r="S20" s="31">
        <f>+N20/J20*100</f>
        <v>2148.1348356296298</v>
      </c>
      <c r="T20" s="31">
        <f t="shared" si="2"/>
        <v>109.53958680365297</v>
      </c>
    </row>
    <row r="21" spans="2:20" ht="21.95" hidden="1" customHeight="1" x14ac:dyDescent="0.25">
      <c r="B21" s="7" t="s">
        <v>43</v>
      </c>
      <c r="C21" s="71" t="s">
        <v>20</v>
      </c>
      <c r="D21" s="44"/>
      <c r="E21" s="44"/>
      <c r="F21" s="44"/>
      <c r="G21" s="45"/>
      <c r="H21" s="74">
        <v>840</v>
      </c>
      <c r="I21" s="55"/>
      <c r="J21" s="8">
        <v>0</v>
      </c>
      <c r="K21" s="8">
        <v>840</v>
      </c>
      <c r="L21" s="19">
        <f t="shared" si="1"/>
        <v>0</v>
      </c>
      <c r="M21" s="8"/>
      <c r="N21" s="8">
        <v>0</v>
      </c>
      <c r="O21" s="8">
        <v>0</v>
      </c>
      <c r="P21" s="74">
        <f t="shared" si="4"/>
        <v>0</v>
      </c>
      <c r="Q21" s="56"/>
      <c r="R21" s="55"/>
      <c r="S21" s="8" t="s">
        <v>0</v>
      </c>
      <c r="T21" s="31">
        <f t="shared" si="2"/>
        <v>0</v>
      </c>
    </row>
    <row r="22" spans="2:20" s="16" customFormat="1" ht="34.5" hidden="1" customHeight="1" x14ac:dyDescent="0.25">
      <c r="B22" s="14" t="s">
        <v>44</v>
      </c>
      <c r="C22" s="91" t="s">
        <v>21</v>
      </c>
      <c r="D22" s="92"/>
      <c r="E22" s="92"/>
      <c r="F22" s="92"/>
      <c r="G22" s="93"/>
      <c r="H22" s="94">
        <v>2700</v>
      </c>
      <c r="I22" s="95"/>
      <c r="J22" s="24">
        <v>1350</v>
      </c>
      <c r="K22" s="24">
        <v>1350</v>
      </c>
      <c r="L22" s="19">
        <f t="shared" si="1"/>
        <v>0</v>
      </c>
      <c r="M22" s="24"/>
      <c r="N22" s="24">
        <v>0</v>
      </c>
      <c r="O22" s="24">
        <v>0</v>
      </c>
      <c r="P22" s="74">
        <f t="shared" si="4"/>
        <v>0</v>
      </c>
      <c r="Q22" s="56"/>
      <c r="R22" s="55"/>
      <c r="S22" s="24">
        <v>0</v>
      </c>
      <c r="T22" s="31">
        <f t="shared" si="2"/>
        <v>0</v>
      </c>
    </row>
    <row r="23" spans="2:20" s="9" customFormat="1" ht="21.95" customHeight="1" x14ac:dyDescent="0.25">
      <c r="B23" s="7">
        <v>5</v>
      </c>
      <c r="C23" s="71" t="s">
        <v>22</v>
      </c>
      <c r="D23" s="44"/>
      <c r="E23" s="44"/>
      <c r="F23" s="44"/>
      <c r="G23" s="45"/>
      <c r="H23" s="74">
        <f>+H24+H25</f>
        <v>12125</v>
      </c>
      <c r="I23" s="55"/>
      <c r="J23" s="8">
        <v>6063</v>
      </c>
      <c r="K23" s="8">
        <v>6062</v>
      </c>
      <c r="L23" s="19">
        <f t="shared" si="1"/>
        <v>5077.594161</v>
      </c>
      <c r="M23" s="8"/>
      <c r="N23" s="8">
        <v>2538.7970679999999</v>
      </c>
      <c r="O23" s="8">
        <v>2538.7970930000001</v>
      </c>
      <c r="P23" s="74">
        <f t="shared" si="4"/>
        <v>41.877065245360825</v>
      </c>
      <c r="Q23" s="56"/>
      <c r="R23" s="55"/>
      <c r="S23" s="31">
        <f>+N23/J23*100</f>
        <v>41.873611545439552</v>
      </c>
      <c r="T23" s="31">
        <f t="shared" si="2"/>
        <v>41.880519515011549</v>
      </c>
    </row>
    <row r="24" spans="2:20" ht="21.95" hidden="1" customHeight="1" x14ac:dyDescent="0.25">
      <c r="B24" s="7" t="s">
        <v>45</v>
      </c>
      <c r="C24" s="71" t="s">
        <v>23</v>
      </c>
      <c r="D24" s="44"/>
      <c r="E24" s="44"/>
      <c r="F24" s="44"/>
      <c r="G24" s="45"/>
      <c r="H24" s="74">
        <v>10075</v>
      </c>
      <c r="I24" s="55"/>
      <c r="J24" s="8">
        <v>5038</v>
      </c>
      <c r="K24" s="8">
        <v>5037</v>
      </c>
      <c r="L24" s="19">
        <f t="shared" si="1"/>
        <v>0</v>
      </c>
      <c r="M24" s="8"/>
      <c r="N24" s="8">
        <v>0</v>
      </c>
      <c r="O24" s="8">
        <v>0</v>
      </c>
      <c r="P24" s="74">
        <f t="shared" si="4"/>
        <v>0</v>
      </c>
      <c r="Q24" s="56"/>
      <c r="R24" s="55"/>
      <c r="S24" s="8">
        <v>0</v>
      </c>
      <c r="T24" s="31">
        <f t="shared" si="2"/>
        <v>0</v>
      </c>
    </row>
    <row r="25" spans="2:20" ht="21.95" hidden="1" customHeight="1" x14ac:dyDescent="0.25">
      <c r="B25" s="7" t="s">
        <v>46</v>
      </c>
      <c r="C25" s="71" t="s">
        <v>24</v>
      </c>
      <c r="D25" s="44"/>
      <c r="E25" s="44"/>
      <c r="F25" s="44"/>
      <c r="G25" s="45"/>
      <c r="H25" s="74">
        <v>2050</v>
      </c>
      <c r="I25" s="55"/>
      <c r="J25" s="8">
        <v>1025</v>
      </c>
      <c r="K25" s="8">
        <v>1025</v>
      </c>
      <c r="L25" s="19">
        <f t="shared" si="1"/>
        <v>0</v>
      </c>
      <c r="M25" s="8"/>
      <c r="N25" s="8">
        <v>0</v>
      </c>
      <c r="O25" s="8">
        <v>0</v>
      </c>
      <c r="P25" s="74">
        <f t="shared" si="4"/>
        <v>0</v>
      </c>
      <c r="Q25" s="56"/>
      <c r="R25" s="55"/>
      <c r="S25" s="8">
        <v>0</v>
      </c>
      <c r="T25" s="31">
        <f t="shared" si="2"/>
        <v>0</v>
      </c>
    </row>
    <row r="26" spans="2:20" s="9" customFormat="1" ht="21.95" customHeight="1" x14ac:dyDescent="0.25">
      <c r="B26" s="7">
        <v>6</v>
      </c>
      <c r="C26" s="71" t="s">
        <v>25</v>
      </c>
      <c r="D26" s="44"/>
      <c r="E26" s="44"/>
      <c r="F26" s="44"/>
      <c r="G26" s="45"/>
      <c r="H26" s="74">
        <v>256</v>
      </c>
      <c r="I26" s="55"/>
      <c r="J26" s="8">
        <v>0</v>
      </c>
      <c r="K26" s="8">
        <v>256</v>
      </c>
      <c r="L26" s="19">
        <f t="shared" si="1"/>
        <v>197.41399999999999</v>
      </c>
      <c r="M26" s="8">
        <v>116.379</v>
      </c>
      <c r="N26" s="8">
        <v>0</v>
      </c>
      <c r="O26" s="8">
        <v>81.034999999999997</v>
      </c>
      <c r="P26" s="74">
        <f t="shared" si="4"/>
        <v>77.114843749999991</v>
      </c>
      <c r="Q26" s="56"/>
      <c r="R26" s="55"/>
      <c r="S26" s="31"/>
      <c r="T26" s="31">
        <f t="shared" si="2"/>
        <v>31.654296875</v>
      </c>
    </row>
    <row r="27" spans="2:20" s="9" customFormat="1" ht="21.95" customHeight="1" x14ac:dyDescent="0.25">
      <c r="B27" s="7">
        <v>7</v>
      </c>
      <c r="C27" s="71" t="s">
        <v>26</v>
      </c>
      <c r="D27" s="44"/>
      <c r="E27" s="44"/>
      <c r="F27" s="44"/>
      <c r="G27" s="45"/>
      <c r="H27" s="74">
        <v>972</v>
      </c>
      <c r="I27" s="55"/>
      <c r="J27" s="8">
        <v>0</v>
      </c>
      <c r="K27" s="8">
        <v>972</v>
      </c>
      <c r="L27" s="19">
        <f t="shared" si="1"/>
        <v>229.08316199999999</v>
      </c>
      <c r="M27" s="8"/>
      <c r="N27" s="8">
        <v>0</v>
      </c>
      <c r="O27" s="8">
        <v>229.08316199999999</v>
      </c>
      <c r="P27" s="74">
        <f t="shared" si="4"/>
        <v>23.568226543209875</v>
      </c>
      <c r="Q27" s="56"/>
      <c r="R27" s="55"/>
      <c r="S27" s="31"/>
      <c r="T27" s="31">
        <f t="shared" si="2"/>
        <v>23.568226543209875</v>
      </c>
    </row>
    <row r="28" spans="2:20" s="9" customFormat="1" ht="21.95" customHeight="1" x14ac:dyDescent="0.25">
      <c r="B28" s="7">
        <v>8</v>
      </c>
      <c r="C28" s="64" t="s">
        <v>27</v>
      </c>
      <c r="D28" s="65"/>
      <c r="E28" s="65"/>
      <c r="F28" s="65"/>
      <c r="G28" s="103"/>
      <c r="H28" s="102">
        <v>3000</v>
      </c>
      <c r="I28" s="79"/>
      <c r="J28" s="8">
        <v>450</v>
      </c>
      <c r="K28" s="8">
        <v>2550</v>
      </c>
      <c r="L28" s="19">
        <f>+M28+N28+O28</f>
        <v>139.73267000000001</v>
      </c>
      <c r="M28" s="8">
        <v>20.959897999999999</v>
      </c>
      <c r="N28" s="8">
        <v>0</v>
      </c>
      <c r="O28" s="8">
        <v>118.772772</v>
      </c>
      <c r="P28" s="74">
        <f t="shared" si="4"/>
        <v>4.6577556666666675</v>
      </c>
      <c r="Q28" s="56"/>
      <c r="R28" s="55"/>
      <c r="S28" s="31">
        <f t="shared" ref="S28:S30" si="5">+N28/J28*100</f>
        <v>0</v>
      </c>
      <c r="T28" s="31">
        <f t="shared" si="2"/>
        <v>4.6577557647058825</v>
      </c>
    </row>
    <row r="29" spans="2:20" s="12" customFormat="1" ht="21.95" customHeight="1" x14ac:dyDescent="0.25">
      <c r="B29" s="7">
        <v>9</v>
      </c>
      <c r="C29" s="86" t="s">
        <v>37</v>
      </c>
      <c r="D29" s="87"/>
      <c r="E29" s="87"/>
      <c r="F29" s="87"/>
      <c r="G29" s="88"/>
      <c r="H29" s="89">
        <v>19567</v>
      </c>
      <c r="I29" s="90"/>
      <c r="J29" s="33">
        <v>11251</v>
      </c>
      <c r="K29" s="33">
        <v>8316</v>
      </c>
      <c r="L29" s="19">
        <f t="shared" si="1"/>
        <v>261.09074900000002</v>
      </c>
      <c r="M29" s="8">
        <v>39.163611000000003</v>
      </c>
      <c r="N29" s="33">
        <v>110.96356900000001</v>
      </c>
      <c r="O29" s="33">
        <v>110.96356900000001</v>
      </c>
      <c r="P29" s="74">
        <f t="shared" si="4"/>
        <v>1.3343422548167834</v>
      </c>
      <c r="Q29" s="56"/>
      <c r="R29" s="55"/>
      <c r="S29" s="31">
        <f t="shared" si="5"/>
        <v>0.98625516842947292</v>
      </c>
      <c r="T29" s="31">
        <f t="shared" si="2"/>
        <v>1.3343382515632516</v>
      </c>
    </row>
    <row r="30" spans="2:20" s="9" customFormat="1" ht="21.95" customHeight="1" x14ac:dyDescent="0.25">
      <c r="B30" s="7">
        <v>10</v>
      </c>
      <c r="C30" s="71" t="s">
        <v>28</v>
      </c>
      <c r="D30" s="44"/>
      <c r="E30" s="44"/>
      <c r="F30" s="44"/>
      <c r="G30" s="45"/>
      <c r="H30" s="74">
        <v>71</v>
      </c>
      <c r="I30" s="55"/>
      <c r="J30" s="8">
        <v>71</v>
      </c>
      <c r="K30" s="8">
        <v>0</v>
      </c>
      <c r="L30" s="19">
        <f t="shared" si="1"/>
        <v>0</v>
      </c>
      <c r="M30" s="8"/>
      <c r="N30" s="8">
        <v>0</v>
      </c>
      <c r="O30" s="8">
        <v>0</v>
      </c>
      <c r="P30" s="74">
        <f t="shared" si="4"/>
        <v>0</v>
      </c>
      <c r="Q30" s="56"/>
      <c r="R30" s="55"/>
      <c r="S30" s="31">
        <f t="shared" si="5"/>
        <v>0</v>
      </c>
      <c r="T30" s="31"/>
    </row>
    <row r="31" spans="2:20" s="9" customFormat="1" ht="21.95" customHeight="1" x14ac:dyDescent="0.25">
      <c r="B31" s="7">
        <v>11</v>
      </c>
      <c r="C31" s="71" t="s">
        <v>29</v>
      </c>
      <c r="D31" s="44"/>
      <c r="E31" s="44"/>
      <c r="F31" s="44"/>
      <c r="G31" s="45"/>
      <c r="H31" s="74">
        <v>350</v>
      </c>
      <c r="I31" s="55"/>
      <c r="J31" s="8">
        <v>0</v>
      </c>
      <c r="K31" s="8">
        <v>350</v>
      </c>
      <c r="L31" s="19">
        <f t="shared" si="1"/>
        <v>937.08406000000014</v>
      </c>
      <c r="M31" s="8">
        <v>501.912598</v>
      </c>
      <c r="N31" s="8">
        <v>270.35799800000001</v>
      </c>
      <c r="O31" s="8">
        <v>164.81346400000001</v>
      </c>
      <c r="P31" s="74">
        <f t="shared" si="4"/>
        <v>267.73830285714291</v>
      </c>
      <c r="Q31" s="56"/>
      <c r="R31" s="55"/>
      <c r="S31" s="31"/>
      <c r="T31" s="31">
        <f t="shared" si="2"/>
        <v>47.089561142857143</v>
      </c>
    </row>
    <row r="32" spans="2:20" s="30" customFormat="1" ht="33" customHeight="1" x14ac:dyDescent="0.25">
      <c r="B32" s="14">
        <v>12</v>
      </c>
      <c r="C32" s="91" t="s">
        <v>30</v>
      </c>
      <c r="D32" s="92"/>
      <c r="E32" s="92"/>
      <c r="F32" s="92"/>
      <c r="G32" s="93"/>
      <c r="H32" s="94">
        <v>2792</v>
      </c>
      <c r="I32" s="95"/>
      <c r="J32" s="24">
        <v>0</v>
      </c>
      <c r="K32" s="24">
        <v>2792</v>
      </c>
      <c r="L32" s="19">
        <f>+M32+N32+O32</f>
        <v>0</v>
      </c>
      <c r="M32" s="34"/>
      <c r="N32" s="24">
        <v>0</v>
      </c>
      <c r="O32" s="24">
        <v>0</v>
      </c>
      <c r="P32" s="74">
        <f t="shared" si="4"/>
        <v>0</v>
      </c>
      <c r="Q32" s="56"/>
      <c r="R32" s="55"/>
      <c r="S32" s="31"/>
      <c r="T32" s="31">
        <f t="shared" si="2"/>
        <v>0</v>
      </c>
    </row>
    <row r="33" spans="2:20" s="9" customFormat="1" ht="21.95" customHeight="1" x14ac:dyDescent="0.25">
      <c r="B33" s="3" t="s">
        <v>31</v>
      </c>
      <c r="C33" s="53" t="s">
        <v>32</v>
      </c>
      <c r="D33" s="57"/>
      <c r="E33" s="57"/>
      <c r="F33" s="57"/>
      <c r="G33" s="58"/>
      <c r="H33" s="54">
        <v>0</v>
      </c>
      <c r="I33" s="101"/>
      <c r="J33" s="11">
        <v>0</v>
      </c>
      <c r="K33" s="11">
        <v>0</v>
      </c>
      <c r="L33" s="25">
        <f t="shared" si="1"/>
        <v>11568.705</v>
      </c>
      <c r="M33" s="11"/>
      <c r="N33" s="11">
        <v>0</v>
      </c>
      <c r="O33" s="11">
        <f>+O35+O34</f>
        <v>11568.705</v>
      </c>
      <c r="P33" s="54"/>
      <c r="Q33" s="100"/>
      <c r="R33" s="101"/>
      <c r="S33" s="21"/>
      <c r="T33" s="21"/>
    </row>
    <row r="34" spans="2:20" ht="21.95" customHeight="1" x14ac:dyDescent="0.25">
      <c r="B34" s="7" t="s">
        <v>13</v>
      </c>
      <c r="C34" s="71" t="s">
        <v>33</v>
      </c>
      <c r="D34" s="44"/>
      <c r="E34" s="44"/>
      <c r="F34" s="44"/>
      <c r="G34" s="45"/>
      <c r="H34" s="74">
        <v>0</v>
      </c>
      <c r="I34" s="55"/>
      <c r="J34" s="8">
        <v>0</v>
      </c>
      <c r="K34" s="8">
        <v>0</v>
      </c>
      <c r="L34" s="19">
        <f t="shared" si="1"/>
        <v>0</v>
      </c>
      <c r="M34" s="8"/>
      <c r="N34" s="8">
        <v>0</v>
      </c>
      <c r="O34" s="8">
        <v>0</v>
      </c>
      <c r="P34" s="74"/>
      <c r="Q34" s="56"/>
      <c r="R34" s="55"/>
      <c r="S34" s="31"/>
      <c r="T34" s="31"/>
    </row>
    <row r="35" spans="2:20" ht="21.95" customHeight="1" x14ac:dyDescent="0.25">
      <c r="B35" s="7" t="s">
        <v>18</v>
      </c>
      <c r="C35" s="71" t="s">
        <v>34</v>
      </c>
      <c r="D35" s="44"/>
      <c r="E35" s="44"/>
      <c r="F35" s="44"/>
      <c r="G35" s="45"/>
      <c r="H35" s="74">
        <v>0</v>
      </c>
      <c r="I35" s="55"/>
      <c r="J35" s="8">
        <v>0</v>
      </c>
      <c r="K35" s="8">
        <v>0</v>
      </c>
      <c r="L35" s="19">
        <f t="shared" si="1"/>
        <v>11568.705</v>
      </c>
      <c r="M35" s="8"/>
      <c r="N35" s="8">
        <v>0</v>
      </c>
      <c r="O35" s="8">
        <v>11568.705</v>
      </c>
      <c r="P35" s="74"/>
      <c r="Q35" s="56"/>
      <c r="R35" s="55"/>
      <c r="S35" s="31"/>
      <c r="T35" s="31"/>
    </row>
    <row r="36" spans="2:20" s="9" customFormat="1" ht="21.95" customHeight="1" x14ac:dyDescent="0.25">
      <c r="B36" s="3" t="s">
        <v>35</v>
      </c>
      <c r="C36" s="53" t="s">
        <v>36</v>
      </c>
      <c r="D36" s="57"/>
      <c r="E36" s="57"/>
      <c r="F36" s="57"/>
      <c r="G36" s="58"/>
      <c r="H36" s="99">
        <v>0</v>
      </c>
      <c r="I36" s="58"/>
      <c r="J36" s="5">
        <v>0</v>
      </c>
      <c r="K36" s="5">
        <v>0</v>
      </c>
      <c r="L36" s="25">
        <f t="shared" si="1"/>
        <v>52941.843217000001</v>
      </c>
      <c r="M36" s="5">
        <v>0</v>
      </c>
      <c r="N36" s="5">
        <v>0</v>
      </c>
      <c r="O36" s="5">
        <v>52941.843217000001</v>
      </c>
      <c r="P36" s="54"/>
      <c r="Q36" s="100"/>
      <c r="R36" s="101"/>
      <c r="S36" s="21"/>
      <c r="T36" s="21"/>
    </row>
    <row r="37" spans="2:20" ht="33.200000000000003" customHeight="1" x14ac:dyDescent="0.25"/>
    <row r="38" spans="2:20" x14ac:dyDescent="0.25">
      <c r="D38" s="96"/>
      <c r="G38" s="96"/>
      <c r="H38" s="36"/>
    </row>
    <row r="39" spans="2:20" x14ac:dyDescent="0.25">
      <c r="D39" s="36"/>
      <c r="G39" s="36"/>
      <c r="H39" s="36"/>
      <c r="Q39" s="97"/>
      <c r="R39" s="98"/>
      <c r="S39" s="98"/>
      <c r="T39" s="98"/>
    </row>
    <row r="40" spans="2:20" x14ac:dyDescent="0.25">
      <c r="Q40" s="98"/>
      <c r="R40" s="98"/>
      <c r="S40" s="98"/>
      <c r="T40" s="98"/>
    </row>
    <row r="41" spans="2:20" ht="5.0999999999999996" customHeight="1" x14ac:dyDescent="0.25"/>
  </sheetData>
  <mergeCells count="99">
    <mergeCell ref="P17:R17"/>
    <mergeCell ref="P16:R16"/>
    <mergeCell ref="H16:I16"/>
    <mergeCell ref="C16:G16"/>
    <mergeCell ref="C19:G19"/>
    <mergeCell ref="P19:R19"/>
    <mergeCell ref="H28:I28"/>
    <mergeCell ref="C28:G28"/>
    <mergeCell ref="C25:G25"/>
    <mergeCell ref="H25:I25"/>
    <mergeCell ref="P25:R25"/>
    <mergeCell ref="C26:G26"/>
    <mergeCell ref="H26:I26"/>
    <mergeCell ref="P26:R26"/>
    <mergeCell ref="C27:G27"/>
    <mergeCell ref="H27:I27"/>
    <mergeCell ref="P27:R27"/>
    <mergeCell ref="C30:G30"/>
    <mergeCell ref="H30:I30"/>
    <mergeCell ref="P30:R30"/>
    <mergeCell ref="C31:G31"/>
    <mergeCell ref="H31:I31"/>
    <mergeCell ref="P31:R31"/>
    <mergeCell ref="C32:G32"/>
    <mergeCell ref="H32:I32"/>
    <mergeCell ref="P32:R32"/>
    <mergeCell ref="C33:G33"/>
    <mergeCell ref="H33:I33"/>
    <mergeCell ref="P33:R33"/>
    <mergeCell ref="D38:D39"/>
    <mergeCell ref="G38:H39"/>
    <mergeCell ref="Q39:T40"/>
    <mergeCell ref="C34:G34"/>
    <mergeCell ref="H34:I34"/>
    <mergeCell ref="P34:R34"/>
    <mergeCell ref="C35:G35"/>
    <mergeCell ref="H35:I35"/>
    <mergeCell ref="P35:R35"/>
    <mergeCell ref="C36:G36"/>
    <mergeCell ref="H36:I36"/>
    <mergeCell ref="P36:R36"/>
    <mergeCell ref="C29:G29"/>
    <mergeCell ref="H29:I29"/>
    <mergeCell ref="H24:I24"/>
    <mergeCell ref="P24:R24"/>
    <mergeCell ref="C21:G21"/>
    <mergeCell ref="H21:I21"/>
    <mergeCell ref="P21:R21"/>
    <mergeCell ref="C22:G22"/>
    <mergeCell ref="H22:I22"/>
    <mergeCell ref="P22:R22"/>
    <mergeCell ref="C23:G23"/>
    <mergeCell ref="H23:I23"/>
    <mergeCell ref="P23:R23"/>
    <mergeCell ref="C24:G24"/>
    <mergeCell ref="P29:R29"/>
    <mergeCell ref="P28:R28"/>
    <mergeCell ref="C12:G12"/>
    <mergeCell ref="H12:I12"/>
    <mergeCell ref="P12:R12"/>
    <mergeCell ref="C10:G10"/>
    <mergeCell ref="C20:G20"/>
    <mergeCell ref="H20:I20"/>
    <mergeCell ref="P20:R20"/>
    <mergeCell ref="C18:G18"/>
    <mergeCell ref="H18:I18"/>
    <mergeCell ref="P18:R18"/>
    <mergeCell ref="C13:G13"/>
    <mergeCell ref="H13:I13"/>
    <mergeCell ref="P13:R13"/>
    <mergeCell ref="H19:I19"/>
    <mergeCell ref="C17:G17"/>
    <mergeCell ref="H17:I17"/>
    <mergeCell ref="C15:G15"/>
    <mergeCell ref="H15:I15"/>
    <mergeCell ref="P15:R15"/>
    <mergeCell ref="C14:G14"/>
    <mergeCell ref="H14:I14"/>
    <mergeCell ref="P14:R14"/>
    <mergeCell ref="C11:G11"/>
    <mergeCell ref="C6:G6"/>
    <mergeCell ref="H6:I6"/>
    <mergeCell ref="P6:R6"/>
    <mergeCell ref="C7:G7"/>
    <mergeCell ref="H7:I7"/>
    <mergeCell ref="P7:R7"/>
    <mergeCell ref="C8:G8"/>
    <mergeCell ref="H8:I8"/>
    <mergeCell ref="P8:R8"/>
    <mergeCell ref="C9:G9"/>
    <mergeCell ref="H9:I9"/>
    <mergeCell ref="P9:R9"/>
    <mergeCell ref="B2:T2"/>
    <mergeCell ref="B4:T4"/>
    <mergeCell ref="C5:G5"/>
    <mergeCell ref="H5:K5"/>
    <mergeCell ref="L5:O5"/>
    <mergeCell ref="P5:T5"/>
    <mergeCell ref="B3:T3"/>
  </mergeCells>
  <phoneticPr fontId="9" type="noConversion"/>
  <pageMargins left="0.25" right="0.25" top="0.25" bottom="0.66666929133858299" header="0.25" footer="0.25"/>
  <pageSetup paperSize="9" scale="56" fitToHeight="0" orientation="portrait" horizontalDpi="300" verticalDpi="300" r:id="rId1"/>
  <headerFooter alignWithMargins="0">
    <oddFooter>&amp;C&amp;"Arial,Regular"&amp;10&amp;P/&amp;N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Phụ lục 01</vt:lpstr>
      <vt:lpstr>'Phụ lục 01'!Print_Area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2026-05-28T04:38:50Z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